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ハッチ\案内メール添付用資料\一般法人見積メール\"/>
    </mc:Choice>
  </mc:AlternateContent>
  <bookViews>
    <workbookView xWindow="0" yWindow="0" windowWidth="24420" windowHeight="10755" tabRatio="609" activeTab="1"/>
  </bookViews>
  <sheets>
    <sheet name="レンタル料金表" sheetId="48" r:id="rId1"/>
    <sheet name="お申込フォーム" sheetId="37" r:id="rId2"/>
    <sheet name="お申込フォームご記入例" sheetId="46" r:id="rId3"/>
    <sheet name="※このシートは申込手続きに必要な為、削除しないで下さい" sheetId="40" r:id="rId4"/>
    <sheet name="法人料金表" sheetId="44" state="hidden" r:id="rId5"/>
    <sheet name="送料" sheetId="45" state="hidden" r:id="rId6"/>
  </sheets>
  <definedNames>
    <definedName name="_xlnm._FilterDatabase" localSheetId="1" hidden="1">お申込フォーム!$O$97:$O$106</definedName>
    <definedName name="_xlnm._FilterDatabase" localSheetId="2" hidden="1">お申込フォームご記入例!$O$98:$O$107</definedName>
    <definedName name="_xlnm._FilterDatabase" localSheetId="5" hidden="1">送料!$A$1:$C$48</definedName>
    <definedName name="_xlnm.Print_Area" localSheetId="3">'※このシートは申込手続きに必要な為、削除しないで下さい'!$A$1:$BB$58</definedName>
    <definedName name="_xlnm.Print_Area" localSheetId="1">お申込フォーム!$A$1:$U$58</definedName>
    <definedName name="_xlnm.Print_Area" localSheetId="2">お申込フォームご記入例!$A$1:$U$58</definedName>
    <definedName name="_xlnm.Print_Area" localSheetId="0">レンタル料金表!$A$1:$L$57</definedName>
    <definedName name="_xlnm.Print_Area" localSheetId="4">法人料金表!$A$1:$H$42</definedName>
    <definedName name="キャンペーン種別" localSheetId="2">#REF!</definedName>
    <definedName name="キャンペーン種別">#REF!</definedName>
    <definedName name="関西パートナー" localSheetId="2">#REF!</definedName>
    <definedName name="関西パートナー">#REF!</definedName>
    <definedName name="拠点名" localSheetId="2">#REF!</definedName>
    <definedName name="拠点名">#REF!</definedName>
    <definedName name="九州パートナー" localSheetId="2">#REF!</definedName>
    <definedName name="九州パートナー">#REF!</definedName>
    <definedName name="首都圏パートナー" localSheetId="2">#REF!</definedName>
    <definedName name="首都圏パートナー">#REF!</definedName>
    <definedName name="中四国パートナー" localSheetId="2">#REF!</definedName>
    <definedName name="中四国パートナー">#REF!</definedName>
    <definedName name="中部パートナー" localSheetId="2">#REF!</definedName>
    <definedName name="中部パートナー">#REF!</definedName>
    <definedName name="東北パートナー" localSheetId="2">#REF!</definedName>
    <definedName name="東北パートナー">#REF!</definedName>
    <definedName name="費用負担" localSheetId="2">#REF!</definedName>
    <definedName name="費用負担">#REF!</definedName>
    <definedName name="北海道パートナー" localSheetId="2">#REF!</definedName>
    <definedName name="北海道パートナー">#REF!</definedName>
    <definedName name="北関東パートナー" localSheetId="2">#REF!</definedName>
    <definedName name="北関東パートナー">#REF!</definedName>
  </definedNames>
  <calcPr calcId="152511"/>
</workbook>
</file>

<file path=xl/calcChain.xml><?xml version="1.0" encoding="utf-8"?>
<calcChain xmlns="http://schemas.openxmlformats.org/spreadsheetml/2006/main">
  <c r="T28" i="46" l="1"/>
  <c r="T29" i="46"/>
  <c r="T30" i="46"/>
  <c r="T31" i="46"/>
  <c r="T32" i="46"/>
  <c r="T33" i="46"/>
  <c r="T34" i="46"/>
  <c r="T35" i="46"/>
  <c r="T36" i="46"/>
  <c r="T37" i="46"/>
  <c r="T38" i="46"/>
  <c r="T39" i="46"/>
  <c r="T40" i="46"/>
  <c r="T41" i="46"/>
  <c r="T42" i="46"/>
  <c r="T43" i="46"/>
  <c r="T44" i="46"/>
  <c r="T45" i="46"/>
  <c r="T46" i="46"/>
  <c r="T47" i="46"/>
  <c r="T48" i="46"/>
  <c r="T49" i="46"/>
  <c r="T50" i="46"/>
  <c r="T51" i="46"/>
  <c r="T52" i="46"/>
  <c r="T53" i="46"/>
  <c r="T54" i="46"/>
  <c r="T55" i="46"/>
  <c r="T56" i="46"/>
  <c r="T27" i="46"/>
  <c r="T56" i="37" l="1"/>
  <c r="T55" i="37"/>
  <c r="T54" i="37"/>
  <c r="T53" i="37"/>
  <c r="T52" i="37"/>
  <c r="T51" i="37"/>
  <c r="T50" i="37"/>
  <c r="T49" i="37"/>
  <c r="T48" i="37"/>
  <c r="T47" i="37"/>
  <c r="T46" i="37"/>
  <c r="T45" i="37"/>
  <c r="T44" i="37"/>
  <c r="T43" i="37"/>
  <c r="T42" i="37"/>
  <c r="T41" i="37"/>
  <c r="T40" i="37"/>
  <c r="T39" i="37"/>
  <c r="T38" i="37"/>
  <c r="T37" i="37"/>
  <c r="T36" i="37"/>
  <c r="T35" i="37"/>
  <c r="T34" i="37"/>
  <c r="T33" i="37"/>
  <c r="T32" i="37"/>
  <c r="T31" i="37"/>
  <c r="T30" i="37"/>
  <c r="T29" i="37"/>
  <c r="T28" i="37"/>
  <c r="T27" i="37"/>
  <c r="X4" i="40" l="1"/>
  <c r="S6" i="40"/>
  <c r="AN10" i="40" l="1"/>
  <c r="O10" i="40"/>
  <c r="L12" i="40" s="1"/>
  <c r="AU6" i="40"/>
  <c r="AG6" i="40"/>
  <c r="G58" i="46" l="1"/>
  <c r="F58" i="46"/>
  <c r="E58" i="46"/>
  <c r="C58" i="46"/>
  <c r="B58" i="46"/>
  <c r="V56" i="46"/>
  <c r="J56" i="46"/>
  <c r="V55" i="46"/>
  <c r="J55" i="46"/>
  <c r="V54" i="46"/>
  <c r="J54" i="46"/>
  <c r="V53" i="46"/>
  <c r="J53" i="46"/>
  <c r="V52" i="46"/>
  <c r="J52" i="46"/>
  <c r="V51" i="46"/>
  <c r="J51" i="46"/>
  <c r="V50" i="46"/>
  <c r="J50" i="46"/>
  <c r="V49" i="46"/>
  <c r="J49" i="46"/>
  <c r="V48" i="46"/>
  <c r="J48" i="46"/>
  <c r="V47" i="46"/>
  <c r="J47" i="46"/>
  <c r="V46" i="46"/>
  <c r="J46" i="46"/>
  <c r="V45" i="46"/>
  <c r="J45" i="46"/>
  <c r="V44" i="46"/>
  <c r="J44" i="46"/>
  <c r="V43" i="46"/>
  <c r="J43" i="46"/>
  <c r="V42" i="46"/>
  <c r="J42" i="46"/>
  <c r="V41" i="46"/>
  <c r="J41" i="46"/>
  <c r="V40" i="46"/>
  <c r="J40" i="46"/>
  <c r="V39" i="46"/>
  <c r="J39" i="46"/>
  <c r="V38" i="46"/>
  <c r="J38" i="46"/>
  <c r="V37" i="46"/>
  <c r="J37" i="46"/>
  <c r="V36" i="46"/>
  <c r="J36" i="46"/>
  <c r="V35" i="46"/>
  <c r="J35" i="46"/>
  <c r="V34" i="46"/>
  <c r="J34" i="46"/>
  <c r="V33" i="46"/>
  <c r="J33" i="46"/>
  <c r="V32" i="46"/>
  <c r="J32" i="46"/>
  <c r="V31" i="46"/>
  <c r="J31" i="46"/>
  <c r="V30" i="46"/>
  <c r="J30" i="46"/>
  <c r="V29" i="46"/>
  <c r="J29" i="46"/>
  <c r="V28" i="46"/>
  <c r="V27" i="46"/>
  <c r="AF24" i="40"/>
  <c r="AF26" i="40"/>
  <c r="AD48" i="40"/>
  <c r="D44" i="40"/>
  <c r="I48" i="40"/>
  <c r="C46" i="40"/>
  <c r="E17" i="40"/>
  <c r="T17" i="40"/>
  <c r="T15" i="40"/>
  <c r="E15" i="40"/>
  <c r="D2" i="45"/>
  <c r="D3" i="45"/>
  <c r="D4" i="45"/>
  <c r="D5" i="45"/>
  <c r="D6" i="45"/>
  <c r="D7" i="45"/>
  <c r="D8" i="45"/>
  <c r="D9" i="45"/>
  <c r="D10" i="45"/>
  <c r="D11" i="45"/>
  <c r="D12" i="45"/>
  <c r="D13" i="45"/>
  <c r="D14" i="45"/>
  <c r="D15" i="45"/>
  <c r="D16" i="45"/>
  <c r="D17" i="45"/>
  <c r="D18" i="45"/>
  <c r="D19" i="45"/>
  <c r="D20" i="45"/>
  <c r="D21" i="45"/>
  <c r="D22" i="45"/>
  <c r="D23" i="45"/>
  <c r="D24" i="45"/>
  <c r="D25" i="45"/>
  <c r="D26" i="45"/>
  <c r="D27" i="45"/>
  <c r="D28" i="45"/>
  <c r="D29" i="45"/>
  <c r="D30" i="45"/>
  <c r="D31" i="45"/>
  <c r="D32" i="45"/>
  <c r="D33" i="45"/>
  <c r="D34" i="45"/>
  <c r="D35" i="45"/>
  <c r="D36" i="45"/>
  <c r="D37" i="45"/>
  <c r="D38" i="45"/>
  <c r="D39" i="45"/>
  <c r="D40" i="45"/>
  <c r="D41" i="45"/>
  <c r="D42" i="45"/>
  <c r="D43" i="45"/>
  <c r="D44" i="45"/>
  <c r="D45" i="45"/>
  <c r="D46" i="45"/>
  <c r="D47" i="45"/>
  <c r="D48" i="45"/>
  <c r="AJ12" i="40"/>
  <c r="N6" i="40"/>
  <c r="BF6" i="40" s="1"/>
  <c r="AS8" i="40" s="1"/>
  <c r="D2" i="44"/>
  <c r="G2" i="44"/>
  <c r="C7" i="44"/>
  <c r="D7" i="44" s="1"/>
  <c r="F7" i="44"/>
  <c r="G7" i="44" s="1"/>
  <c r="C8" i="44"/>
  <c r="C9" i="44" s="1"/>
  <c r="D8" i="44"/>
  <c r="F8" i="44"/>
  <c r="G8" i="44" s="1"/>
  <c r="D32" i="44"/>
  <c r="G32" i="44"/>
  <c r="C33" i="44"/>
  <c r="D33" i="44" s="1"/>
  <c r="F33" i="44"/>
  <c r="G33" i="44" s="1"/>
  <c r="D34" i="44"/>
  <c r="G34" i="44"/>
  <c r="C35" i="44"/>
  <c r="C36" i="44" s="1"/>
  <c r="D35" i="44"/>
  <c r="F35" i="44"/>
  <c r="G35" i="44" s="1"/>
  <c r="J28" i="46"/>
  <c r="J27" i="46"/>
  <c r="C10" i="44" l="1"/>
  <c r="D9" i="44"/>
  <c r="C37" i="44"/>
  <c r="D36" i="44"/>
  <c r="F36" i="44"/>
  <c r="F9" i="44"/>
  <c r="F10" i="44" l="1"/>
  <c r="G9" i="44"/>
  <c r="G36" i="44"/>
  <c r="F37" i="44"/>
  <c r="C38" i="44"/>
  <c r="D37" i="44"/>
  <c r="C11" i="44"/>
  <c r="D10" i="44"/>
  <c r="C39" i="44" l="1"/>
  <c r="D38" i="44"/>
  <c r="D11" i="44"/>
  <c r="C12" i="44"/>
  <c r="G37" i="44"/>
  <c r="F38" i="44"/>
  <c r="G10" i="44"/>
  <c r="F11" i="44"/>
  <c r="F12" i="44" l="1"/>
  <c r="G11" i="44"/>
  <c r="G38" i="44"/>
  <c r="F39" i="44"/>
  <c r="D12" i="44"/>
  <c r="C13" i="44"/>
  <c r="C40" i="44"/>
  <c r="D39" i="44"/>
  <c r="C41" i="44" l="1"/>
  <c r="D40" i="44"/>
  <c r="G39" i="44"/>
  <c r="F40" i="44"/>
  <c r="D13" i="44"/>
  <c r="C14" i="44"/>
  <c r="G12" i="44"/>
  <c r="F13" i="44"/>
  <c r="C15" i="44" l="1"/>
  <c r="D14" i="44"/>
  <c r="G13" i="44"/>
  <c r="F14" i="44"/>
  <c r="G40" i="44"/>
  <c r="F41" i="44"/>
  <c r="C42" i="44"/>
  <c r="D42" i="44" s="1"/>
  <c r="D41" i="44"/>
  <c r="G14" i="44" l="1"/>
  <c r="F15" i="44"/>
  <c r="G41" i="44"/>
  <c r="F42" i="44"/>
  <c r="G42" i="44" s="1"/>
  <c r="D15" i="44"/>
  <c r="C16" i="44"/>
  <c r="AU4" i="40" l="1"/>
  <c r="BD6" i="40" s="1"/>
  <c r="Q8" i="40" s="1"/>
  <c r="C17" i="44"/>
  <c r="D16" i="44"/>
  <c r="F16" i="44"/>
  <c r="G15" i="44"/>
  <c r="V38" i="37"/>
  <c r="J38" i="37"/>
  <c r="V37" i="37"/>
  <c r="J37" i="37"/>
  <c r="V36" i="37"/>
  <c r="J36" i="37"/>
  <c r="V35" i="37"/>
  <c r="J35" i="37"/>
  <c r="V34" i="37"/>
  <c r="J34" i="37"/>
  <c r="V33" i="37"/>
  <c r="J33" i="37"/>
  <c r="V32" i="37"/>
  <c r="J32" i="37"/>
  <c r="V31" i="37"/>
  <c r="J31" i="37"/>
  <c r="V30" i="37"/>
  <c r="J30" i="37"/>
  <c r="V29" i="37"/>
  <c r="J29" i="37"/>
  <c r="V28" i="37"/>
  <c r="J28" i="37"/>
  <c r="V27" i="37"/>
  <c r="BF9" i="40" s="1"/>
  <c r="BF10" i="40" s="1"/>
  <c r="W12" i="40" s="1"/>
  <c r="J27" i="37"/>
  <c r="BE6" i="40" l="1"/>
  <c r="AD8" i="40" s="1"/>
  <c r="AF22" i="40"/>
  <c r="G16" i="44"/>
  <c r="F17" i="44"/>
  <c r="C18" i="44"/>
  <c r="D17" i="44"/>
  <c r="A12" i="40"/>
  <c r="C19" i="44" l="1"/>
  <c r="D18" i="44"/>
  <c r="F18" i="44"/>
  <c r="G17" i="44"/>
  <c r="G18" i="44" l="1"/>
  <c r="F19" i="44"/>
  <c r="C20" i="44"/>
  <c r="D19" i="44"/>
  <c r="C58" i="37"/>
  <c r="E58" i="37"/>
  <c r="F58" i="37"/>
  <c r="G58" i="37"/>
  <c r="B58" i="37"/>
  <c r="J52" i="37"/>
  <c r="V52" i="37"/>
  <c r="J53" i="37"/>
  <c r="V53" i="37"/>
  <c r="J54" i="37"/>
  <c r="V54" i="37"/>
  <c r="J55" i="37"/>
  <c r="V55" i="37"/>
  <c r="J56" i="37"/>
  <c r="V56" i="37"/>
  <c r="C21" i="44" l="1"/>
  <c r="D20" i="44"/>
  <c r="F20" i="44"/>
  <c r="G19" i="44"/>
  <c r="V39" i="37"/>
  <c r="V40" i="37"/>
  <c r="V41" i="37"/>
  <c r="V42" i="37"/>
  <c r="V43" i="37"/>
  <c r="V44" i="37"/>
  <c r="V45" i="37"/>
  <c r="V46" i="37"/>
  <c r="V47" i="37"/>
  <c r="V48" i="37"/>
  <c r="V49" i="37"/>
  <c r="V50" i="37"/>
  <c r="V51" i="37"/>
  <c r="I28" i="40"/>
  <c r="I26" i="40"/>
  <c r="I41" i="40"/>
  <c r="C39" i="40"/>
  <c r="T20" i="40"/>
  <c r="I32" i="40"/>
  <c r="J46" i="40"/>
  <c r="I46" i="40"/>
  <c r="H46" i="40"/>
  <c r="G46" i="40"/>
  <c r="F46" i="40"/>
  <c r="E46" i="40"/>
  <c r="D46" i="40"/>
  <c r="E37" i="40"/>
  <c r="I24" i="40"/>
  <c r="I22" i="40"/>
  <c r="I34" i="40"/>
  <c r="I30" i="40"/>
  <c r="J39" i="37"/>
  <c r="J40" i="37"/>
  <c r="J41" i="37"/>
  <c r="J42" i="37"/>
  <c r="J43" i="37"/>
  <c r="J44" i="37"/>
  <c r="J45" i="37"/>
  <c r="J46" i="37"/>
  <c r="J47" i="37"/>
  <c r="J48" i="37"/>
  <c r="J49" i="37"/>
  <c r="J50" i="37"/>
  <c r="J51" i="37"/>
  <c r="AM36" i="40"/>
  <c r="C50" i="40"/>
  <c r="C4" i="40"/>
  <c r="X36" i="40"/>
  <c r="G20" i="44" l="1"/>
  <c r="F21" i="44"/>
  <c r="D21" i="44"/>
  <c r="C22" i="44"/>
  <c r="A8" i="40"/>
  <c r="D22" i="44" l="1"/>
  <c r="C23" i="44"/>
  <c r="G21" i="44"/>
  <c r="F22" i="44"/>
  <c r="G22" i="44" l="1"/>
  <c r="F23" i="44"/>
  <c r="D23" i="44"/>
  <c r="C24" i="44"/>
  <c r="C25" i="44" l="1"/>
  <c r="D24" i="44"/>
  <c r="F24" i="44"/>
  <c r="G23" i="44"/>
  <c r="G24" i="44" l="1"/>
  <c r="F25" i="44"/>
  <c r="C26" i="44"/>
  <c r="D25" i="44"/>
  <c r="C27" i="44" l="1"/>
  <c r="D26" i="44"/>
  <c r="F26" i="44"/>
  <c r="G25" i="44"/>
  <c r="G26" i="44" l="1"/>
  <c r="F27" i="44"/>
  <c r="D27" i="44"/>
  <c r="C28" i="44"/>
  <c r="C29" i="44" l="1"/>
  <c r="D28" i="44"/>
  <c r="F28" i="44"/>
  <c r="G27" i="44"/>
  <c r="G28" i="44" l="1"/>
  <c r="F29" i="44"/>
  <c r="C30" i="44"/>
  <c r="D29" i="44"/>
  <c r="C31" i="44" l="1"/>
  <c r="D31" i="44" s="1"/>
  <c r="D30" i="44"/>
  <c r="G29" i="44"/>
  <c r="F30" i="44"/>
  <c r="G30" i="44" l="1"/>
  <c r="F31" i="44"/>
  <c r="G31" i="44" s="1"/>
</calcChain>
</file>

<file path=xl/comments1.xml><?xml version="1.0" encoding="utf-8"?>
<comments xmlns="http://schemas.openxmlformats.org/spreadsheetml/2006/main">
  <authors>
    <author>a14695</author>
  </authors>
  <commentList>
    <comment ref="J24" authorId="0" shapeId="0">
      <text>
        <r>
          <rPr>
            <sz val="12"/>
            <color indexed="81"/>
            <rFont val="ＭＳ Ｐゴシック"/>
            <family val="3"/>
            <charset val="128"/>
          </rPr>
          <t>異なるフリガナが表示された場合は、
直接入力にてご変更ください。</t>
        </r>
      </text>
    </comment>
    <comment ref="A5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行を追加する場合は、黒線の上から
挿入を行ってください。</t>
        </r>
      </text>
    </comment>
  </commentList>
</comments>
</file>

<file path=xl/comments2.xml><?xml version="1.0" encoding="utf-8"?>
<comments xmlns="http://schemas.openxmlformats.org/spreadsheetml/2006/main">
  <authors>
    <author>a14695</author>
  </authors>
  <commentList>
    <comment ref="J24" authorId="0" shapeId="0">
      <text>
        <r>
          <rPr>
            <sz val="12"/>
            <color indexed="81"/>
            <rFont val="ＭＳ Ｐゴシック"/>
            <family val="3"/>
            <charset val="128"/>
          </rPr>
          <t>異なるフリガナが表示された場合は、
直接入力にてご変更ください。</t>
        </r>
      </text>
    </comment>
    <comment ref="A5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行を追加する場合は、黒線の上から
挿入を行ってください。</t>
        </r>
      </text>
    </comment>
  </commentList>
</comments>
</file>

<file path=xl/comments3.xml><?xml version="1.0" encoding="utf-8"?>
<comments xmlns="http://schemas.openxmlformats.org/spreadsheetml/2006/main">
  <authors>
    <author>山﨑　謙一</author>
  </authors>
  <commentList>
    <comment ref="E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「お申込内容」シートの
管理番号を入力願います
</t>
        </r>
      </text>
    </comment>
  </commentList>
</comments>
</file>

<file path=xl/sharedStrings.xml><?xml version="1.0" encoding="utf-8"?>
<sst xmlns="http://schemas.openxmlformats.org/spreadsheetml/2006/main" count="651" uniqueCount="354">
  <si>
    <t>14-16時</t>
    <rPh sb="5" eb="6">
      <t>ジ</t>
    </rPh>
    <phoneticPr fontId="2"/>
  </si>
  <si>
    <t>16-18時</t>
    <rPh sb="5" eb="6">
      <t>ジ</t>
    </rPh>
    <phoneticPr fontId="2"/>
  </si>
  <si>
    <t>18-20時</t>
    <rPh sb="5" eb="6">
      <t>ジ</t>
    </rPh>
    <phoneticPr fontId="2"/>
  </si>
  <si>
    <t>未定</t>
    <rPh sb="0" eb="2">
      <t>ミテイ</t>
    </rPh>
    <phoneticPr fontId="2"/>
  </si>
  <si>
    <t>お名前（カナ）</t>
    <rPh sb="1" eb="3">
      <t>ナマエ</t>
    </rPh>
    <phoneticPr fontId="2"/>
  </si>
  <si>
    <t>お名前（漢字）</t>
    <rPh sb="1" eb="3">
      <t>ナマエ</t>
    </rPh>
    <rPh sb="4" eb="6">
      <t>カンジ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</si>
  <si>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</si>
  <si>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</si>
  <si>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代引き</t>
    <rPh sb="0" eb="1">
      <t>ダイ</t>
    </rPh>
    <rPh sb="1" eb="2">
      <t>ビ</t>
    </rPh>
    <phoneticPr fontId="2"/>
  </si>
  <si>
    <t>お届け日</t>
    <rPh sb="1" eb="2">
      <t>トド</t>
    </rPh>
    <rPh sb="3" eb="4">
      <t>ビ</t>
    </rPh>
    <phoneticPr fontId="2"/>
  </si>
  <si>
    <t>振込一括</t>
    <rPh sb="0" eb="1">
      <t>フ</t>
    </rPh>
    <rPh sb="1" eb="2">
      <t>コ</t>
    </rPh>
    <rPh sb="2" eb="4">
      <t>イッカツ</t>
    </rPh>
    <phoneticPr fontId="2"/>
  </si>
  <si>
    <t>メールアドレス</t>
    <phoneticPr fontId="2"/>
  </si>
  <si>
    <t>毛布</t>
    <rPh sb="0" eb="2">
      <t>モウフ</t>
    </rPh>
    <phoneticPr fontId="2"/>
  </si>
  <si>
    <t>〒</t>
    <phoneticPr fontId="2"/>
  </si>
  <si>
    <t>管理番号</t>
    <rPh sb="0" eb="2">
      <t>カンリ</t>
    </rPh>
    <rPh sb="2" eb="4">
      <t>バンゴウ</t>
    </rPh>
    <phoneticPr fontId="2"/>
  </si>
  <si>
    <t>円</t>
    <rPh sb="0" eb="1">
      <t>エン</t>
    </rPh>
    <phoneticPr fontId="2"/>
  </si>
  <si>
    <t>期間</t>
    <rPh sb="0" eb="2">
      <t>キカン</t>
    </rPh>
    <phoneticPr fontId="2"/>
  </si>
  <si>
    <t>ご返却日</t>
    <rPh sb="1" eb="3">
      <t>ヘンキャク</t>
    </rPh>
    <rPh sb="3" eb="4">
      <t>ビ</t>
    </rPh>
    <phoneticPr fontId="2"/>
  </si>
  <si>
    <t>法人情報</t>
    <rPh sb="0" eb="2">
      <t>ホウジン</t>
    </rPh>
    <rPh sb="2" eb="4">
      <t>ジョウホウ</t>
    </rPh>
    <phoneticPr fontId="2"/>
  </si>
  <si>
    <t>顧客№</t>
    <rPh sb="0" eb="2">
      <t>コキャク</t>
    </rPh>
    <phoneticPr fontId="2"/>
  </si>
  <si>
    <t>お受取人様</t>
    <rPh sb="1" eb="3">
      <t>ウケトリ</t>
    </rPh>
    <rPh sb="3" eb="4">
      <t>ニン</t>
    </rPh>
    <rPh sb="4" eb="5">
      <t>サマ</t>
    </rPh>
    <phoneticPr fontId="2"/>
  </si>
  <si>
    <t>受注№</t>
    <rPh sb="0" eb="2">
      <t>ジュチュウ</t>
    </rPh>
    <phoneticPr fontId="2"/>
  </si>
  <si>
    <t>メールアドレス</t>
    <phoneticPr fontId="2"/>
  </si>
  <si>
    <t>お申込者住所（請求先住所）　</t>
    <rPh sb="1" eb="3">
      <t>モウシコミ</t>
    </rPh>
    <rPh sb="3" eb="4">
      <t>シャ</t>
    </rPh>
    <rPh sb="4" eb="6">
      <t>ジュウショ</t>
    </rPh>
    <rPh sb="7" eb="9">
      <t>セイキュウ</t>
    </rPh>
    <rPh sb="9" eb="10">
      <t>サキ</t>
    </rPh>
    <rPh sb="10" eb="12">
      <t>ジュウショ</t>
    </rPh>
    <phoneticPr fontId="2"/>
  </si>
  <si>
    <t>締日</t>
    <rPh sb="0" eb="1">
      <t>シ</t>
    </rPh>
    <rPh sb="1" eb="2">
      <t>ヒ</t>
    </rPh>
    <phoneticPr fontId="2"/>
  </si>
  <si>
    <t>支払日</t>
    <rPh sb="0" eb="2">
      <t>シハラ</t>
    </rPh>
    <rPh sb="2" eb="3">
      <t>ヒ</t>
    </rPh>
    <phoneticPr fontId="2"/>
  </si>
  <si>
    <t>〒</t>
    <phoneticPr fontId="2"/>
  </si>
  <si>
    <t>（建物名）</t>
    <rPh sb="1" eb="3">
      <t>タテモノ</t>
    </rPh>
    <rPh sb="3" eb="4">
      <t>メイ</t>
    </rPh>
    <phoneticPr fontId="2"/>
  </si>
  <si>
    <t>お届け先住所　</t>
    <rPh sb="1" eb="2">
      <t>トドケ</t>
    </rPh>
    <rPh sb="3" eb="4">
      <t>サキ</t>
    </rPh>
    <rPh sb="4" eb="6">
      <t>ジュウショ</t>
    </rPh>
    <phoneticPr fontId="2"/>
  </si>
  <si>
    <t>（物件・部屋番号）</t>
    <rPh sb="1" eb="3">
      <t>ブッケン</t>
    </rPh>
    <rPh sb="4" eb="6">
      <t>ヘヤ</t>
    </rPh>
    <rPh sb="6" eb="8">
      <t>バンゴウ</t>
    </rPh>
    <phoneticPr fontId="2"/>
  </si>
  <si>
    <t>内容</t>
    <rPh sb="0" eb="2">
      <t>ナイヨウ</t>
    </rPh>
    <phoneticPr fontId="2"/>
  </si>
  <si>
    <t>受付入力</t>
    <rPh sb="0" eb="2">
      <t>ウケツケ</t>
    </rPh>
    <rPh sb="2" eb="4">
      <t>ニュウリョク</t>
    </rPh>
    <phoneticPr fontId="2"/>
  </si>
  <si>
    <t>申込完了</t>
    <rPh sb="0" eb="2">
      <t>モウシコミ</t>
    </rPh>
    <rPh sb="2" eb="4">
      <t>カンリョウ</t>
    </rPh>
    <phoneticPr fontId="2"/>
  </si>
  <si>
    <t>管理
番号</t>
    <rPh sb="0" eb="2">
      <t>カンリ</t>
    </rPh>
    <rPh sb="3" eb="5">
      <t>バンゴウ</t>
    </rPh>
    <phoneticPr fontId="2"/>
  </si>
  <si>
    <t>号室</t>
    <rPh sb="0" eb="2">
      <t>ゴウシツ</t>
    </rPh>
    <phoneticPr fontId="2"/>
  </si>
  <si>
    <t>商品名</t>
    <rPh sb="0" eb="2">
      <t>ショウヒン</t>
    </rPh>
    <rPh sb="2" eb="3">
      <t>メイ</t>
    </rPh>
    <phoneticPr fontId="2"/>
  </si>
  <si>
    <t>郵便番号</t>
    <rPh sb="0" eb="2">
      <t>ユウビン</t>
    </rPh>
    <rPh sb="2" eb="4">
      <t>バンゴウ</t>
    </rPh>
    <phoneticPr fontId="2"/>
  </si>
  <si>
    <t>支払方法</t>
    <rPh sb="0" eb="2">
      <t>シハラ</t>
    </rPh>
    <rPh sb="2" eb="4">
      <t>ホウホウ</t>
    </rPh>
    <phoneticPr fontId="2"/>
  </si>
  <si>
    <t>法人名称（カナ）</t>
    <rPh sb="0" eb="2">
      <t>ホウジン</t>
    </rPh>
    <rPh sb="2" eb="4">
      <t>メイショウ</t>
    </rPh>
    <phoneticPr fontId="2"/>
  </si>
  <si>
    <t>法人名称（漢字）</t>
    <rPh sb="0" eb="2">
      <t>ホウジン</t>
    </rPh>
    <rPh sb="2" eb="4">
      <t>メイショウ</t>
    </rPh>
    <rPh sb="5" eb="7">
      <t>カンジ</t>
    </rPh>
    <phoneticPr fontId="2"/>
  </si>
  <si>
    <t>※</t>
    <phoneticPr fontId="2"/>
  </si>
  <si>
    <r>
      <t>※　</t>
    </r>
    <r>
      <rPr>
        <b/>
        <sz val="14"/>
        <color indexed="8"/>
        <rFont val="ＭＳ Ｐゴシック"/>
        <family val="3"/>
        <charset val="128"/>
      </rPr>
      <t>ご注文数</t>
    </r>
    <rPh sb="3" eb="6">
      <t>チュウモンスウ</t>
    </rPh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</si>
  <si>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支 払
方 法</t>
    </r>
    <rPh sb="2" eb="3">
      <t>ササ</t>
    </rPh>
    <rPh sb="4" eb="5">
      <t>バライ</t>
    </rPh>
    <rPh sb="6" eb="7">
      <t>カタ</t>
    </rPh>
    <rPh sb="8" eb="9">
      <t>ホウ</t>
    </rPh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</si>
  <si>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受取人様氏名</t>
    </r>
    <rPh sb="2" eb="4">
      <t>ウケトリ</t>
    </rPh>
    <rPh sb="4" eb="5">
      <t>ニン</t>
    </rPh>
    <rPh sb="5" eb="6">
      <t>サマ</t>
    </rPh>
    <rPh sb="6" eb="8">
      <t>シメイ</t>
    </rPh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</si>
  <si>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お届け日</t>
    </r>
    <rPh sb="3" eb="4">
      <t>トド</t>
    </rPh>
    <rPh sb="5" eb="6">
      <t>ビ</t>
    </rPh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</si>
  <si>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お届け
時間帯</t>
    </r>
    <rPh sb="3" eb="4">
      <t>トド</t>
    </rPh>
    <rPh sb="6" eb="9">
      <t>ジカンタイ</t>
    </rPh>
    <phoneticPr fontId="2"/>
  </si>
  <si>
    <r>
      <t xml:space="preserve">※
</t>
    </r>
    <r>
      <rPr>
        <b/>
        <sz val="11"/>
        <color indexed="8"/>
        <rFont val="ＭＳ Ｐゴシック"/>
        <family val="3"/>
        <charset val="128"/>
      </rPr>
      <t>回収日
又は
返却予定日</t>
    </r>
    <rPh sb="2" eb="4">
      <t>カイシュウ</t>
    </rPh>
    <rPh sb="4" eb="5">
      <t>ビ</t>
    </rPh>
    <rPh sb="6" eb="7">
      <t>マタ</t>
    </rPh>
    <rPh sb="9" eb="11">
      <t>ヘンキャク</t>
    </rPh>
    <rPh sb="11" eb="14">
      <t>ヨテイビ</t>
    </rPh>
    <phoneticPr fontId="2"/>
  </si>
  <si>
    <t>158-0097</t>
    <phoneticPr fontId="2"/>
  </si>
  <si>
    <t>18-21時</t>
    <rPh sb="5" eb="6">
      <t>ジ</t>
    </rPh>
    <phoneticPr fontId="2"/>
  </si>
  <si>
    <t>＊振込み支払いの場合には、原則として月末締め請求／翌月末支払いとなります。振込み手数料はお客様のご負担となります。</t>
    <rPh sb="13" eb="15">
      <t>ゲンソク</t>
    </rPh>
    <phoneticPr fontId="2"/>
  </si>
  <si>
    <t xml:space="preserve">
回収
時間帯</t>
    <rPh sb="1" eb="2">
      <t>カイ</t>
    </rPh>
    <rPh sb="2" eb="3">
      <t>シュウ</t>
    </rPh>
    <rPh sb="4" eb="7">
      <t>ジカンタイ</t>
    </rPh>
    <phoneticPr fontId="2"/>
  </si>
  <si>
    <t>※ マークの項目は必ずご記入下さい</t>
    <phoneticPr fontId="2"/>
  </si>
  <si>
    <t>ハッチふとんレンタルサービス</t>
    <phoneticPr fontId="2"/>
  </si>
  <si>
    <t>株式会社○○○○</t>
  </si>
  <si>
    <t>○○県○○市○○○町○○－○○－○○</t>
  </si>
  <si>
    <t>○○ビル○階</t>
  </si>
  <si>
    <r>
      <t xml:space="preserve">※
</t>
    </r>
    <r>
      <rPr>
        <b/>
        <u/>
        <sz val="14"/>
        <color indexed="12"/>
        <rFont val="ＭＳ Ｐゴシック"/>
        <family val="3"/>
        <charset val="128"/>
      </rPr>
      <t>〒</t>
    </r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</si>
  <si>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携帯電話番号
（ご連絡先）</t>
    </r>
    <rPh sb="2" eb="4">
      <t>ケイタイ</t>
    </rPh>
    <rPh sb="4" eb="6">
      <t>デンワ</t>
    </rPh>
    <rPh sb="6" eb="8">
      <t>バンゴウ</t>
    </rPh>
    <rPh sb="11" eb="13">
      <t>レンラク</t>
    </rPh>
    <rPh sb="13" eb="14">
      <t>サキ</t>
    </rPh>
    <phoneticPr fontId="2"/>
  </si>
  <si>
    <t>（出荷日）</t>
    <rPh sb="1" eb="4">
      <t>シュッカビ</t>
    </rPh>
    <phoneticPr fontId="2"/>
  </si>
  <si>
    <t>10</t>
  </si>
  <si>
    <t>2</t>
  </si>
  <si>
    <t>3</t>
  </si>
  <si>
    <t>4</t>
  </si>
  <si>
    <t>5</t>
  </si>
  <si>
    <t>6</t>
  </si>
  <si>
    <t>7</t>
  </si>
  <si>
    <t>8</t>
  </si>
  <si>
    <t>9</t>
  </si>
  <si>
    <t>通信欄</t>
    <rPh sb="0" eb="3">
      <t>ツウシンラン</t>
    </rPh>
    <phoneticPr fontId="2"/>
  </si>
  <si>
    <t>発送日</t>
    <rPh sb="0" eb="2">
      <t>ハッソウ</t>
    </rPh>
    <rPh sb="2" eb="3">
      <t>ビ</t>
    </rPh>
    <phoneticPr fontId="2"/>
  </si>
  <si>
    <t>計</t>
    <rPh sb="0" eb="1">
      <t>ケイ</t>
    </rPh>
    <phoneticPr fontId="2"/>
  </si>
  <si>
    <r>
      <t xml:space="preserve">※
</t>
    </r>
    <r>
      <rPr>
        <b/>
        <sz val="14"/>
        <rFont val="ＭＳ Ｐゴシック"/>
        <family val="3"/>
        <charset val="128"/>
      </rPr>
      <t>氏名フリガナ</t>
    </r>
    <rPh sb="2" eb="4">
      <t>シメイ</t>
    </rPh>
    <phoneticPr fontId="2"/>
  </si>
  <si>
    <t>締日</t>
    <rPh sb="0" eb="1">
      <t>シ</t>
    </rPh>
    <rPh sb="1" eb="2">
      <t>ビ</t>
    </rPh>
    <phoneticPr fontId="2"/>
  </si>
  <si>
    <t>支払日</t>
    <rPh sb="0" eb="3">
      <t>シハライビ</t>
    </rPh>
    <phoneticPr fontId="2"/>
  </si>
  <si>
    <t>月末</t>
    <rPh sb="0" eb="2">
      <t>ゲツマツ</t>
    </rPh>
    <phoneticPr fontId="2"/>
  </si>
  <si>
    <t>翌月末</t>
    <rPh sb="0" eb="3">
      <t>ヨクゲツマツ</t>
    </rPh>
    <phoneticPr fontId="2"/>
  </si>
  <si>
    <t>1</t>
    <phoneticPr fontId="2"/>
  </si>
  <si>
    <t>お客様ＣＤ</t>
    <rPh sb="1" eb="3">
      <t>キャクサマ</t>
    </rPh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</si>
  <si>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</si>
  <si>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</si>
  <si>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</si>
  <si>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</si>
  <si>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</si>
  <si>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</si>
  <si>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</si>
  <si>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</si>
  <si>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</si>
  <si>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</si>
  <si>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</si>
  <si>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</si>
  <si>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</si>
  <si>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</si>
  <si>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</si>
  <si>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r>
      <t>※</t>
    </r>
    <r>
      <rPr>
        <b/>
        <sz val="14"/>
        <rFont val="ＭＳ Ｐゴシック"/>
        <family val="3"/>
        <charset val="128"/>
      </rPr>
      <t>担当者様名</t>
    </r>
    <rPh sb="1" eb="4">
      <t>タントウシャ</t>
    </rPh>
    <rPh sb="4" eb="5">
      <t>サマ</t>
    </rPh>
    <rPh sb="5" eb="6">
      <t>メイ</t>
    </rPh>
    <phoneticPr fontId="2"/>
  </si>
  <si>
    <r>
      <t>※</t>
    </r>
    <r>
      <rPr>
        <b/>
        <sz val="14"/>
        <rFont val="ＭＳ Ｐゴシック"/>
        <family val="3"/>
        <charset val="128"/>
      </rPr>
      <t>申込日</t>
    </r>
    <rPh sb="1" eb="3">
      <t>モウシコミ</t>
    </rPh>
    <rPh sb="3" eb="4">
      <t>ビ</t>
    </rPh>
    <phoneticPr fontId="2"/>
  </si>
  <si>
    <r>
      <t>※</t>
    </r>
    <r>
      <rPr>
        <b/>
        <sz val="14"/>
        <rFont val="ＭＳ Ｐゴシック"/>
        <family val="3"/>
        <charset val="128"/>
      </rPr>
      <t>メールアドレス</t>
    </r>
    <phoneticPr fontId="2"/>
  </si>
  <si>
    <t>部署名</t>
    <rPh sb="0" eb="2">
      <t>ブショ</t>
    </rPh>
    <rPh sb="2" eb="3">
      <t>メイ</t>
    </rPh>
    <phoneticPr fontId="2"/>
  </si>
  <si>
    <t>○○○○○○○</t>
    <phoneticPr fontId="2"/>
  </si>
  <si>
    <t>○○○－○○○○－○○○○</t>
    <phoneticPr fontId="2"/>
  </si>
  <si>
    <t>ｾﾝﾀｰ止め</t>
    <rPh sb="4" eb="5">
      <t>ド</t>
    </rPh>
    <phoneticPr fontId="2"/>
  </si>
  <si>
    <t>ｾﾝﾀｰ持込</t>
    <rPh sb="4" eb="6">
      <t>モチコ</t>
    </rPh>
    <phoneticPr fontId="2"/>
  </si>
  <si>
    <t>rental@maruhachi.co.jp</t>
    <phoneticPr fontId="2"/>
  </si>
  <si>
    <r>
      <t>E-mail</t>
    </r>
    <r>
      <rPr>
        <b/>
        <sz val="14"/>
        <color indexed="10"/>
        <rFont val="ＭＳ Ｐゴシック"/>
        <family val="3"/>
        <charset val="128"/>
      </rPr>
      <t>（お申込先）</t>
    </r>
    <r>
      <rPr>
        <b/>
        <sz val="14"/>
        <rFont val="ＭＳ Ｐゴシック"/>
        <family val="3"/>
        <charset val="128"/>
      </rPr>
      <t>：</t>
    </r>
    <rPh sb="8" eb="10">
      <t>モウシコミ</t>
    </rPh>
    <rPh sb="10" eb="11">
      <t>サキ</t>
    </rPh>
    <phoneticPr fontId="2"/>
  </si>
  <si>
    <t>北海道</t>
    <rPh sb="0" eb="3">
      <t>ホッカイドウ</t>
    </rPh>
    <phoneticPr fontId="2"/>
  </si>
  <si>
    <t>青森県</t>
    <rPh sb="0" eb="2">
      <t>アオモリ</t>
    </rPh>
    <rPh sb="2" eb="3">
      <t>ケン</t>
    </rPh>
    <phoneticPr fontId="2"/>
  </si>
  <si>
    <t>秋田県</t>
    <rPh sb="0" eb="2">
      <t>アキタ</t>
    </rPh>
    <rPh sb="2" eb="3">
      <t>ケン</t>
    </rPh>
    <phoneticPr fontId="2"/>
  </si>
  <si>
    <t>山形県</t>
    <rPh sb="0" eb="3">
      <t>ヤマガタケン</t>
    </rPh>
    <phoneticPr fontId="2"/>
  </si>
  <si>
    <t>宮城県</t>
    <rPh sb="0" eb="2">
      <t>ミヤギ</t>
    </rPh>
    <rPh sb="2" eb="3">
      <t>ケン</t>
    </rPh>
    <phoneticPr fontId="2"/>
  </si>
  <si>
    <t>福島県</t>
    <rPh sb="0" eb="2">
      <t>フクシマ</t>
    </rPh>
    <rPh sb="2" eb="3">
      <t>ケン</t>
    </rPh>
    <phoneticPr fontId="2"/>
  </si>
  <si>
    <t>東京都</t>
    <rPh sb="0" eb="3">
      <t>トウキョウト</t>
    </rPh>
    <phoneticPr fontId="2"/>
  </si>
  <si>
    <t>神奈川県</t>
    <rPh sb="0" eb="4">
      <t>カナガワケン</t>
    </rPh>
    <phoneticPr fontId="2"/>
  </si>
  <si>
    <t>千葉県</t>
    <rPh sb="0" eb="3">
      <t>チバケン</t>
    </rPh>
    <phoneticPr fontId="2"/>
  </si>
  <si>
    <t>埼玉県</t>
    <rPh sb="0" eb="3">
      <t>サイタマケン</t>
    </rPh>
    <phoneticPr fontId="2"/>
  </si>
  <si>
    <t>茨城県</t>
    <rPh sb="0" eb="3">
      <t>イバラギケン</t>
    </rPh>
    <phoneticPr fontId="2"/>
  </si>
  <si>
    <t>栃木県</t>
    <rPh sb="0" eb="3">
      <t>トチギケン</t>
    </rPh>
    <phoneticPr fontId="2"/>
  </si>
  <si>
    <t>群馬県</t>
    <rPh sb="0" eb="3">
      <t>グンマケン</t>
    </rPh>
    <phoneticPr fontId="2"/>
  </si>
  <si>
    <t>山梨県</t>
    <rPh sb="0" eb="2">
      <t>ヤマナシ</t>
    </rPh>
    <rPh sb="2" eb="3">
      <t>ケン</t>
    </rPh>
    <phoneticPr fontId="2"/>
  </si>
  <si>
    <t>長野県</t>
    <rPh sb="0" eb="3">
      <t>ナガノケン</t>
    </rPh>
    <phoneticPr fontId="2"/>
  </si>
  <si>
    <t>福井県</t>
    <rPh sb="0" eb="2">
      <t>フクイ</t>
    </rPh>
    <rPh sb="2" eb="3">
      <t>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</si>
  <si>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</si>
  <si>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</si>
  <si>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</si>
  <si>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岐阜県</t>
    <rPh sb="0" eb="3">
      <t>ギフケン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</si>
  <si>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</si>
  <si>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</si>
  <si>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滋賀県</t>
    <rPh sb="0" eb="3">
      <t>シガケン</t>
    </rPh>
    <phoneticPr fontId="2"/>
  </si>
  <si>
    <t>奈良県</t>
    <rPh sb="0" eb="3">
      <t>ナラケン</t>
    </rPh>
    <phoneticPr fontId="2"/>
  </si>
  <si>
    <t>和歌山県</t>
    <rPh sb="0" eb="3">
      <t>ワカヤマ</t>
    </rPh>
    <rPh sb="3" eb="4">
      <t>ケン</t>
    </rPh>
    <phoneticPr fontId="2"/>
  </si>
  <si>
    <t>兵庫県</t>
    <rPh sb="0" eb="3">
      <t>ヒョウゴケン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</si>
  <si>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</si>
  <si>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</si>
  <si>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山口県</t>
    <rPh sb="0" eb="3">
      <t>ヤマグチケン</t>
    </rPh>
    <phoneticPr fontId="2"/>
  </si>
  <si>
    <t>鳥取県</t>
    <rPh sb="0" eb="3">
      <t>トットリケン</t>
    </rPh>
    <phoneticPr fontId="2"/>
  </si>
  <si>
    <t>香川県</t>
    <rPh sb="0" eb="3">
      <t>カガワケン</t>
    </rPh>
    <phoneticPr fontId="2"/>
  </si>
  <si>
    <t>徳島県</t>
    <rPh sb="0" eb="3">
      <t>トクシマケン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</si>
  <si>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</si>
  <si>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</si>
  <si>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</si>
  <si>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</si>
  <si>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</si>
  <si>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</si>
  <si>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</si>
  <si>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</si>
  <si>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</si>
  <si>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沖縄県</t>
    <rPh sb="0" eb="3">
      <t>オキナワケン</t>
    </rPh>
    <phoneticPr fontId="2"/>
  </si>
  <si>
    <t>都道府県</t>
    <rPh sb="0" eb="4">
      <t>トドウフケン</t>
    </rPh>
    <phoneticPr fontId="2"/>
  </si>
  <si>
    <t>ご注意点</t>
    <rPh sb="1" eb="3">
      <t>チュウイ</t>
    </rPh>
    <rPh sb="3" eb="4">
      <t>テン</t>
    </rPh>
    <phoneticPr fontId="2"/>
  </si>
  <si>
    <t>○○○○@○○○.○○.○○</t>
    <phoneticPr fontId="2"/>
  </si>
  <si>
    <t>紹介者CD</t>
    <rPh sb="0" eb="3">
      <t>ショウカイシャ</t>
    </rPh>
    <phoneticPr fontId="2"/>
  </si>
  <si>
    <t>○○　○○</t>
    <phoneticPr fontId="2"/>
  </si>
  <si>
    <r>
      <t>※</t>
    </r>
    <r>
      <rPr>
        <b/>
        <sz val="14"/>
        <rFont val="ＭＳ Ｐゴシック"/>
        <family val="3"/>
        <charset val="128"/>
      </rPr>
      <t>発注部署名</t>
    </r>
    <rPh sb="1" eb="3">
      <t>ハッチュウ</t>
    </rPh>
    <rPh sb="3" eb="4">
      <t>ブ</t>
    </rPh>
    <rPh sb="4" eb="5">
      <t>ショ</t>
    </rPh>
    <rPh sb="5" eb="6">
      <t>メイ</t>
    </rPh>
    <phoneticPr fontId="2"/>
  </si>
  <si>
    <t>岩手県</t>
    <rPh sb="0" eb="2">
      <t>イワテ</t>
    </rPh>
    <rPh sb="2" eb="3">
      <t>ケン</t>
    </rPh>
    <phoneticPr fontId="2"/>
  </si>
  <si>
    <t>新潟県</t>
    <rPh sb="0" eb="2">
      <t>ニイガタ</t>
    </rPh>
    <rPh sb="2" eb="3">
      <t>ケン</t>
    </rPh>
    <phoneticPr fontId="2"/>
  </si>
  <si>
    <t>富山県</t>
    <rPh sb="0" eb="2">
      <t>トヤマ</t>
    </rPh>
    <rPh sb="2" eb="3">
      <t>ケン</t>
    </rPh>
    <phoneticPr fontId="2"/>
  </si>
  <si>
    <t>石川県</t>
    <rPh sb="0" eb="2">
      <t>イシカワ</t>
    </rPh>
    <rPh sb="2" eb="3">
      <t>ケン</t>
    </rPh>
    <phoneticPr fontId="2"/>
  </si>
  <si>
    <t>島根県</t>
    <rPh sb="0" eb="1">
      <t>シマ</t>
    </rPh>
    <rPh sb="1" eb="2">
      <t>ネ</t>
    </rPh>
    <rPh sb="2" eb="3">
      <t>ケン</t>
    </rPh>
    <phoneticPr fontId="2"/>
  </si>
  <si>
    <t>アンダーマット</t>
    <phoneticPr fontId="2"/>
  </si>
  <si>
    <t>担当者様名</t>
    <rPh sb="0" eb="3">
      <t>タントウシャ</t>
    </rPh>
    <rPh sb="3" eb="4">
      <t>サマ</t>
    </rPh>
    <rPh sb="4" eb="5">
      <t>メイ</t>
    </rPh>
    <phoneticPr fontId="2"/>
  </si>
  <si>
    <t>○○部　　</t>
    <phoneticPr fontId="2"/>
  </si>
  <si>
    <t>○○○－○○○○</t>
    <phoneticPr fontId="2"/>
  </si>
  <si>
    <t>発注部署名</t>
    <rPh sb="0" eb="2">
      <t>ハッチュウ</t>
    </rPh>
    <rPh sb="2" eb="4">
      <t>ブショ</t>
    </rPh>
    <rPh sb="4" eb="5">
      <t>メイ</t>
    </rPh>
    <phoneticPr fontId="2"/>
  </si>
  <si>
    <t>発注担当者名</t>
    <rPh sb="0" eb="2">
      <t>ハッチュウ</t>
    </rPh>
    <rPh sb="2" eb="4">
      <t>タントウ</t>
    </rPh>
    <rPh sb="4" eb="5">
      <t>シャ</t>
    </rPh>
    <rPh sb="5" eb="6">
      <t>メイ</t>
    </rPh>
    <phoneticPr fontId="2"/>
  </si>
  <si>
    <t>19-21時</t>
    <rPh sb="5" eb="6">
      <t>ジ</t>
    </rPh>
    <phoneticPr fontId="2"/>
  </si>
  <si>
    <t>14-18時</t>
    <rPh sb="5" eb="6">
      <t>ジ</t>
    </rPh>
    <phoneticPr fontId="2"/>
  </si>
  <si>
    <r>
      <t>FAX ： 0120-925-908　</t>
    </r>
    <r>
      <rPr>
        <sz val="14"/>
        <rFont val="ＭＳ Ｐゴシック"/>
        <family val="3"/>
        <charset val="128"/>
      </rPr>
      <t>（24時間受付）</t>
    </r>
    <phoneticPr fontId="2"/>
  </si>
  <si>
    <t>ご住所</t>
    <rPh sb="1" eb="3">
      <t>ジュウショ</t>
    </rPh>
    <phoneticPr fontId="2"/>
  </si>
  <si>
    <t>建物名</t>
    <rPh sb="0" eb="2">
      <t>タテモノ</t>
    </rPh>
    <rPh sb="2" eb="3">
      <t>メイ</t>
    </rPh>
    <phoneticPr fontId="2"/>
  </si>
  <si>
    <t>お支払い条件</t>
    <rPh sb="1" eb="3">
      <t>シハラ</t>
    </rPh>
    <rPh sb="4" eb="6">
      <t>ジョウケン</t>
    </rPh>
    <phoneticPr fontId="2"/>
  </si>
  <si>
    <t>お申込者様（＝ご請求先）情報</t>
    <rPh sb="1" eb="3">
      <t>モウシコミ</t>
    </rPh>
    <rPh sb="3" eb="4">
      <t>シャ</t>
    </rPh>
    <rPh sb="4" eb="5">
      <t>サマ</t>
    </rPh>
    <rPh sb="8" eb="10">
      <t>セイキュウ</t>
    </rPh>
    <rPh sb="10" eb="11">
      <t>サキ</t>
    </rPh>
    <rPh sb="12" eb="14">
      <t>ジョウホウ</t>
    </rPh>
    <phoneticPr fontId="2"/>
  </si>
  <si>
    <t>予備
カバー</t>
    <rPh sb="0" eb="2">
      <t>ヨビ</t>
    </rPh>
    <phoneticPr fontId="2"/>
  </si>
  <si>
    <t>26</t>
  </si>
  <si>
    <t>27</t>
  </si>
  <si>
    <t>28</t>
  </si>
  <si>
    <t>29</t>
  </si>
  <si>
    <t>30</t>
  </si>
  <si>
    <t>往復送料</t>
    <rPh sb="0" eb="2">
      <t>オウフク</t>
    </rPh>
    <rPh sb="2" eb="4">
      <t>ソウリョウ</t>
    </rPh>
    <phoneticPr fontId="2"/>
  </si>
  <si>
    <t>送料(194)</t>
    <rPh sb="0" eb="2">
      <t>ソウリョウ</t>
    </rPh>
    <phoneticPr fontId="2"/>
  </si>
  <si>
    <t>申込日</t>
    <rPh sb="0" eb="2">
      <t>モウシコミ</t>
    </rPh>
    <rPh sb="2" eb="3">
      <t>ヒ</t>
    </rPh>
    <phoneticPr fontId="2"/>
  </si>
  <si>
    <t>売上支店</t>
    <rPh sb="0" eb="2">
      <t>ウリアゲ</t>
    </rPh>
    <rPh sb="2" eb="4">
      <t>シテン</t>
    </rPh>
    <phoneticPr fontId="2"/>
  </si>
  <si>
    <t>担当者ＣＤ</t>
    <rPh sb="0" eb="3">
      <t>タントウシャ</t>
    </rPh>
    <phoneticPr fontId="2"/>
  </si>
  <si>
    <t>商品名／数量</t>
    <rPh sb="0" eb="3">
      <t>ショウヒンメイ</t>
    </rPh>
    <rPh sb="4" eb="6">
      <t>スウリョウ</t>
    </rPh>
    <phoneticPr fontId="2"/>
  </si>
  <si>
    <t>担当日付</t>
    <rPh sb="0" eb="2">
      <t>タントウ</t>
    </rPh>
    <rPh sb="2" eb="4">
      <t>ヒヅケ</t>
    </rPh>
    <phoneticPr fontId="2"/>
  </si>
  <si>
    <r>
      <t xml:space="preserve">お届け日・回収日は、下記の表示形式にて必ずご入力ください。
 </t>
    </r>
    <r>
      <rPr>
        <b/>
        <sz val="12.5"/>
        <color indexed="10"/>
        <rFont val="ＭＳ Ｐゴシック"/>
        <family val="3"/>
        <charset val="128"/>
      </rPr>
      <t>例 ： 2021/12/18</t>
    </r>
    <rPh sb="1" eb="2">
      <t>トド</t>
    </rPh>
    <rPh sb="3" eb="4">
      <t>ビ</t>
    </rPh>
    <rPh sb="5" eb="7">
      <t>カイシュウ</t>
    </rPh>
    <rPh sb="7" eb="8">
      <t>ビ</t>
    </rPh>
    <rPh sb="10" eb="12">
      <t>カキ</t>
    </rPh>
    <rPh sb="13" eb="15">
      <t>ヒョウジ</t>
    </rPh>
    <rPh sb="15" eb="17">
      <t>ケイシキ</t>
    </rPh>
    <rPh sb="19" eb="20">
      <t>カナラ</t>
    </rPh>
    <rPh sb="22" eb="24">
      <t>ニュウリョク</t>
    </rPh>
    <rPh sb="31" eb="32">
      <t>レイ</t>
    </rPh>
    <phoneticPr fontId="2"/>
  </si>
  <si>
    <t>＊１ヶ所で20梱包以上のお届け・回収は通常14-18時となります。不明な場合はお問合せください。</t>
    <rPh sb="3" eb="4">
      <t>ショ</t>
    </rPh>
    <rPh sb="7" eb="9">
      <t>コンポウ</t>
    </rPh>
    <rPh sb="9" eb="11">
      <t>イジョウ</t>
    </rPh>
    <rPh sb="13" eb="14">
      <t>トド</t>
    </rPh>
    <rPh sb="16" eb="18">
      <t>カイシュウ</t>
    </rPh>
    <rPh sb="19" eb="21">
      <t>ツウジョウ</t>
    </rPh>
    <rPh sb="26" eb="27">
      <t>ジ</t>
    </rPh>
    <rPh sb="33" eb="35">
      <t>フメイ</t>
    </rPh>
    <rPh sb="36" eb="38">
      <t>バアイ</t>
    </rPh>
    <rPh sb="40" eb="42">
      <t>トイアワ</t>
    </rPh>
    <phoneticPr fontId="2"/>
  </si>
  <si>
    <t>1</t>
    <phoneticPr fontId="2"/>
  </si>
  <si>
    <t>＊ご請求書につきましては、弊社より上記ご担当者様宛てにメールにてお送りします。</t>
    <rPh sb="2" eb="5">
      <t>セイキュウショ</t>
    </rPh>
    <rPh sb="13" eb="15">
      <t>ヘイシャ</t>
    </rPh>
    <rPh sb="17" eb="19">
      <t>ジョウキ</t>
    </rPh>
    <rPh sb="20" eb="23">
      <t>タントウシャ</t>
    </rPh>
    <rPh sb="23" eb="24">
      <t>サマ</t>
    </rPh>
    <rPh sb="24" eb="25">
      <t>ア</t>
    </rPh>
    <rPh sb="33" eb="34">
      <t>オク</t>
    </rPh>
    <phoneticPr fontId="2"/>
  </si>
  <si>
    <t>37Ａ</t>
    <phoneticPr fontId="2"/>
  </si>
  <si>
    <t>スタンダード
(112）</t>
    <phoneticPr fontId="2"/>
  </si>
  <si>
    <t>レンタル申込フォーム（法人様用）</t>
    <rPh sb="4" eb="6">
      <t>モウシコ</t>
    </rPh>
    <rPh sb="11" eb="13">
      <t>ホウジン</t>
    </rPh>
    <rPh sb="13" eb="14">
      <t>サマ</t>
    </rPh>
    <rPh sb="14" eb="15">
      <t>ヨウ</t>
    </rPh>
    <phoneticPr fontId="2"/>
  </si>
  <si>
    <t>物件名
（建物名）</t>
    <rPh sb="0" eb="2">
      <t>ブッケン</t>
    </rPh>
    <rPh sb="2" eb="3">
      <t>メイ</t>
    </rPh>
    <rPh sb="5" eb="7">
      <t>タテモノ</t>
    </rPh>
    <rPh sb="7" eb="8">
      <t>メイ</t>
    </rPh>
    <phoneticPr fontId="2"/>
  </si>
  <si>
    <t xml:space="preserve">
ご利用
泊数</t>
    <rPh sb="2" eb="4">
      <t>リヨウ</t>
    </rPh>
    <rPh sb="5" eb="6">
      <t>ハク</t>
    </rPh>
    <rPh sb="6" eb="7">
      <t>スウ</t>
    </rPh>
    <phoneticPr fontId="2"/>
  </si>
  <si>
    <t>222-0033</t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</si>
  <si>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 xml:space="preserve">お届け先住所
</t>
    </r>
    <r>
      <rPr>
        <b/>
        <sz val="14"/>
        <color indexed="10"/>
        <rFont val="ＭＳ Ｐゴシック"/>
        <family val="3"/>
        <charset val="128"/>
      </rPr>
      <t>[都道府県必須]</t>
    </r>
    <r>
      <rPr>
        <b/>
        <sz val="14"/>
        <color indexed="8"/>
        <rFont val="ＭＳ Ｐゴシック"/>
        <family val="3"/>
        <charset val="128"/>
      </rPr>
      <t/>
    </r>
    <rPh sb="3" eb="4">
      <t>トドケ</t>
    </rPh>
    <rPh sb="5" eb="6">
      <t>サキ</t>
    </rPh>
    <rPh sb="6" eb="8">
      <t>ジュウショ</t>
    </rPh>
    <rPh sb="10" eb="14">
      <t>トドウフケン</t>
    </rPh>
    <rPh sb="14" eb="16">
      <t>ヒッス</t>
    </rPh>
    <phoneticPr fontId="2"/>
  </si>
  <si>
    <t>予備カバーセット</t>
    <rPh sb="0" eb="2">
      <t>ヨビ</t>
    </rPh>
    <phoneticPr fontId="2"/>
  </si>
  <si>
    <t>セット内容</t>
    <rPh sb="3" eb="5">
      <t>ナイヨウ</t>
    </rPh>
    <phoneticPr fontId="2"/>
  </si>
  <si>
    <t>スタンダードタイプ</t>
    <phoneticPr fontId="2"/>
  </si>
  <si>
    <t>エコノミータイプ</t>
    <phoneticPr fontId="2"/>
  </si>
  <si>
    <t>羽毛掛けふとん・敷きふとん・枕・各カバー</t>
    <phoneticPr fontId="2"/>
  </si>
  <si>
    <t>【ウインター】　羽毛掛けふとん・羽毛肌掛けふとん・羊毛混敷きふとん・半羽根半パイプ枕・各カバー
【ハーフ】　羽毛掛けふとん・羊毛混敷きふとん・半羽根半パイプ枕・各カバー
【サマー】　羽毛肌掛けふとん・羊毛混敷きふとん・半羽根半パイプ枕・各カバー</t>
    <phoneticPr fontId="2"/>
  </si>
  <si>
    <t>-</t>
    <phoneticPr fontId="2"/>
  </si>
  <si>
    <t>-</t>
    <phoneticPr fontId="2"/>
  </si>
  <si>
    <t>＊返却日が未決定の場合もおおよその予定日をご記入願います。</t>
    <phoneticPr fontId="2"/>
  </si>
  <si>
    <t>＊沖縄県でのご利用の場合、寝具セットは「エコノミータイプ」のみのお取扱いとなります。</t>
    <rPh sb="1" eb="4">
      <t>オキナワケン</t>
    </rPh>
    <rPh sb="7" eb="9">
      <t>リヨウ</t>
    </rPh>
    <rPh sb="10" eb="12">
      <t>バアイ</t>
    </rPh>
    <rPh sb="13" eb="15">
      <t>シング</t>
    </rPh>
    <rPh sb="33" eb="35">
      <t>トリアツカ</t>
    </rPh>
    <phoneticPr fontId="2"/>
  </si>
  <si>
    <t>ホームページ ：</t>
    <phoneticPr fontId="2"/>
  </si>
  <si>
    <r>
      <t>TEL ： 0120-921-808　</t>
    </r>
    <r>
      <rPr>
        <sz val="14"/>
        <rFont val="ＭＳ Ｐゴシック"/>
        <family val="3"/>
        <charset val="128"/>
      </rPr>
      <t>（月曜～土曜　AM9：00～PM5：00）</t>
    </r>
    <rPh sb="20" eb="22">
      <t>ゲツヨウ</t>
    </rPh>
    <rPh sb="23" eb="25">
      <t>ドヨウ</t>
    </rPh>
    <phoneticPr fontId="2"/>
  </si>
  <si>
    <t>エコノミー
(110)</t>
    <phoneticPr fontId="2"/>
  </si>
  <si>
    <t xml:space="preserve">毛布
(140)  </t>
    <phoneticPr fontId="2"/>
  </si>
  <si>
    <t>アンダーマット
(123)</t>
    <phoneticPr fontId="2"/>
  </si>
  <si>
    <t>ウインター</t>
  </si>
  <si>
    <t>泊</t>
    <rPh sb="0" eb="1">
      <t>ハク</t>
    </rPh>
    <phoneticPr fontId="2"/>
  </si>
  <si>
    <t>（１泊あたり・税込）</t>
    <rPh sb="2" eb="3">
      <t>ハク</t>
    </rPh>
    <rPh sb="7" eb="9">
      <t>ゼイコミ</t>
    </rPh>
    <phoneticPr fontId="2"/>
  </si>
  <si>
    <t>１０組以上
（税込）</t>
    <rPh sb="2" eb="5">
      <t>クミイジョウ</t>
    </rPh>
    <rPh sb="7" eb="9">
      <t>ゼイコミ</t>
    </rPh>
    <phoneticPr fontId="2"/>
  </si>
  <si>
    <t>エコノミー
（税込）</t>
    <rPh sb="7" eb="9">
      <t>ゼイコミ</t>
    </rPh>
    <phoneticPr fontId="2"/>
  </si>
  <si>
    <t>延長</t>
    <rPh sb="0" eb="2">
      <t>エンチョウ</t>
    </rPh>
    <phoneticPr fontId="2"/>
  </si>
  <si>
    <t>スタンダード
（税込）</t>
    <rPh sb="8" eb="10">
      <t>ゼイコミ</t>
    </rPh>
    <phoneticPr fontId="2"/>
  </si>
  <si>
    <t>レンタル期間</t>
    <rPh sb="4" eb="6">
      <t>キカン</t>
    </rPh>
    <phoneticPr fontId="2"/>
  </si>
  <si>
    <t>スタン</t>
    <phoneticPr fontId="2"/>
  </si>
  <si>
    <t>エコノ</t>
    <phoneticPr fontId="2"/>
  </si>
  <si>
    <t>毛布</t>
    <rPh sb="0" eb="2">
      <t>モウフ</t>
    </rPh>
    <phoneticPr fontId="2"/>
  </si>
  <si>
    <t>予備カ</t>
    <rPh sb="0" eb="2">
      <t>ヨビ</t>
    </rPh>
    <phoneticPr fontId="2"/>
  </si>
  <si>
    <t>数量</t>
    <rPh sb="0" eb="2">
      <t>スウリョウ</t>
    </rPh>
    <phoneticPr fontId="2"/>
  </si>
  <si>
    <t>ハーフ</t>
    <phoneticPr fontId="2"/>
  </si>
  <si>
    <t>サマー</t>
    <phoneticPr fontId="2"/>
  </si>
  <si>
    <t>ウインター</t>
    <phoneticPr fontId="2"/>
  </si>
  <si>
    <t>予備カバー
（261/262）</t>
    <rPh sb="0" eb="2">
      <t>ヨビ</t>
    </rPh>
    <phoneticPr fontId="2"/>
  </si>
  <si>
    <t>※実費往復送料注意!!</t>
    <rPh sb="1" eb="3">
      <t>ジッピ</t>
    </rPh>
    <rPh sb="3" eb="5">
      <t>オウフク</t>
    </rPh>
    <rPh sb="5" eb="7">
      <t>ソウリョウ</t>
    </rPh>
    <rPh sb="7" eb="9">
      <t>チュウイ</t>
    </rPh>
    <phoneticPr fontId="2"/>
  </si>
  <si>
    <t>マット</t>
    <phoneticPr fontId="2"/>
  </si>
  <si>
    <t>税率10%</t>
    <phoneticPr fontId="2"/>
  </si>
  <si>
    <t>往復送料（税抜）
2022/6～</t>
    <rPh sb="0" eb="2">
      <t>オウフク</t>
    </rPh>
    <rPh sb="2" eb="4">
      <t>ソウリョウ</t>
    </rPh>
    <rPh sb="5" eb="7">
      <t>ゼイヌ</t>
    </rPh>
    <phoneticPr fontId="2"/>
  </si>
  <si>
    <t>丸八　太郎</t>
    <rPh sb="0" eb="2">
      <t>マルハチ</t>
    </rPh>
    <rPh sb="3" eb="5">
      <t>タロウ</t>
    </rPh>
    <phoneticPr fontId="2"/>
  </si>
  <si>
    <t>090-0000-0000</t>
    <phoneticPr fontId="2"/>
  </si>
  <si>
    <t>神奈川県横浜市港北区新横浜〇-〇-〇</t>
    <rPh sb="0" eb="13">
      <t>２２２－００３３</t>
    </rPh>
    <phoneticPr fontId="2"/>
  </si>
  <si>
    <t>○○マンション</t>
    <phoneticPr fontId="2"/>
  </si>
  <si>
    <t>丸八　花子</t>
    <rPh sb="0" eb="2">
      <t>マルハチ</t>
    </rPh>
    <rPh sb="3" eb="5">
      <t>ハナコ</t>
    </rPh>
    <phoneticPr fontId="2"/>
  </si>
  <si>
    <t>080-0000-0000</t>
    <phoneticPr fontId="2"/>
  </si>
  <si>
    <t>東京都世田谷区用賀〇-〇-〇</t>
    <rPh sb="0" eb="3">
      <t>トウキョウト</t>
    </rPh>
    <rPh sb="3" eb="7">
      <t>セタガヤク</t>
    </rPh>
    <rPh sb="7" eb="9">
      <t>ヨウガ</t>
    </rPh>
    <phoneticPr fontId="2"/>
  </si>
  <si>
    <t>コーポ○○</t>
    <phoneticPr fontId="2"/>
  </si>
  <si>
    <t>○○部</t>
    <phoneticPr fontId="2"/>
  </si>
  <si>
    <t>エコノミー
タイプ</t>
    <phoneticPr fontId="2"/>
  </si>
  <si>
    <t>&lt;オプション&gt; 毛布</t>
    <rPh sb="8" eb="10">
      <t>モウフ</t>
    </rPh>
    <phoneticPr fontId="2"/>
  </si>
  <si>
    <t>&lt;オプション&gt; 予備カバー</t>
    <rPh sb="8" eb="10">
      <t>ヨビ</t>
    </rPh>
    <phoneticPr fontId="2"/>
  </si>
  <si>
    <t>&lt;オプション&gt; アンダーマット</t>
    <phoneticPr fontId="2"/>
  </si>
  <si>
    <t>＊アンダーマットのご注文や、オプション商品のみの注文の場合は、実費送料を申し受けます。</t>
    <rPh sb="10" eb="12">
      <t>チュウモン</t>
    </rPh>
    <rPh sb="19" eb="21">
      <t>ショウヒン</t>
    </rPh>
    <rPh sb="24" eb="26">
      <t>チュウモン</t>
    </rPh>
    <rPh sb="27" eb="29">
      <t>バアイ</t>
    </rPh>
    <rPh sb="31" eb="33">
      <t>ジッピ</t>
    </rPh>
    <rPh sb="33" eb="35">
      <t>ソウリョウ</t>
    </rPh>
    <rPh sb="36" eb="37">
      <t>モウ</t>
    </rPh>
    <rPh sb="38" eb="39">
      <t>ウ</t>
    </rPh>
    <phoneticPr fontId="2"/>
  </si>
  <si>
    <t>※予備カバーセットもしくは毛布のみをご注文及び入替交換の場合は、実費の送料を別途申し受けます</t>
    <rPh sb="1" eb="3">
      <t>ヨビ</t>
    </rPh>
    <rPh sb="13" eb="15">
      <t>モウフ</t>
    </rPh>
    <rPh sb="19" eb="21">
      <t>チュウモン</t>
    </rPh>
    <rPh sb="21" eb="22">
      <t>オヨ</t>
    </rPh>
    <rPh sb="23" eb="25">
      <t>イレカエ</t>
    </rPh>
    <rPh sb="25" eb="27">
      <t>コウカン</t>
    </rPh>
    <rPh sb="28" eb="30">
      <t>バアイ</t>
    </rPh>
    <rPh sb="32" eb="34">
      <t>ジッピ</t>
    </rPh>
    <rPh sb="35" eb="37">
      <t>ソウリョウ</t>
    </rPh>
    <rPh sb="38" eb="40">
      <t>ベット</t>
    </rPh>
    <rPh sb="40" eb="41">
      <t>モウ</t>
    </rPh>
    <rPh sb="42" eb="43">
      <t>ウ</t>
    </rPh>
    <phoneticPr fontId="2"/>
  </si>
  <si>
    <t>沖縄　</t>
  </si>
  <si>
    <t>※アンダーマットをご注文及び入替交換の場合、実費の送料を別途申し受けます</t>
    <rPh sb="10" eb="12">
      <t>チュウモン</t>
    </rPh>
    <rPh sb="12" eb="13">
      <t>オヨ</t>
    </rPh>
    <rPh sb="14" eb="16">
      <t>イレカエ</t>
    </rPh>
    <rPh sb="16" eb="18">
      <t>コウカン</t>
    </rPh>
    <rPh sb="19" eb="21">
      <t>バアイ</t>
    </rPh>
    <rPh sb="22" eb="24">
      <t>ジッピ</t>
    </rPh>
    <rPh sb="25" eb="27">
      <t>ソウリョウ</t>
    </rPh>
    <rPh sb="28" eb="30">
      <t>ベット</t>
    </rPh>
    <rPh sb="30" eb="31">
      <t>モウ</t>
    </rPh>
    <rPh sb="32" eb="33">
      <t>ウ</t>
    </rPh>
    <phoneticPr fontId="2"/>
  </si>
  <si>
    <t>鹿児島</t>
  </si>
  <si>
    <t>予備カバーセット（ｴｺﾉﾐｰ）</t>
    <rPh sb="0" eb="2">
      <t>ヨビ</t>
    </rPh>
    <phoneticPr fontId="2"/>
  </si>
  <si>
    <t>宮崎　</t>
  </si>
  <si>
    <t>予備カバーセット（ｽﾀﾝﾀﾞｰﾄﾞ）</t>
    <rPh sb="0" eb="2">
      <t>ヨビ</t>
    </rPh>
    <phoneticPr fontId="2"/>
  </si>
  <si>
    <t>大分　</t>
  </si>
  <si>
    <t>（税込）</t>
    <rPh sb="1" eb="3">
      <t>ゼイコミ</t>
    </rPh>
    <phoneticPr fontId="2"/>
  </si>
  <si>
    <t>品名</t>
    <rPh sb="0" eb="2">
      <t>ヒンメイ</t>
    </rPh>
    <phoneticPr fontId="2"/>
  </si>
  <si>
    <t>熊本　</t>
  </si>
  <si>
    <t>◎オプション品　（１回のご利用・入替につき下記料金となります）</t>
    <rPh sb="6" eb="7">
      <t>ヒン</t>
    </rPh>
    <rPh sb="16" eb="18">
      <t>イレカエ</t>
    </rPh>
    <phoneticPr fontId="2"/>
  </si>
  <si>
    <t>長崎　</t>
  </si>
  <si>
    <t>佐賀　</t>
  </si>
  <si>
    <t>※上記寝具をご注文及び入替交換の場合、１セットにつき右記の配達回収送料を別途申し受けます</t>
    <rPh sb="1" eb="3">
      <t>ジョウキ</t>
    </rPh>
    <rPh sb="3" eb="5">
      <t>シング</t>
    </rPh>
    <rPh sb="7" eb="9">
      <t>チュウモン</t>
    </rPh>
    <rPh sb="9" eb="10">
      <t>オヨ</t>
    </rPh>
    <rPh sb="11" eb="13">
      <t>イレカエ</t>
    </rPh>
    <rPh sb="13" eb="15">
      <t>コウカン</t>
    </rPh>
    <rPh sb="16" eb="18">
      <t>バアイ</t>
    </rPh>
    <rPh sb="26" eb="28">
      <t>ウキ</t>
    </rPh>
    <rPh sb="29" eb="31">
      <t>ハイタツ</t>
    </rPh>
    <rPh sb="31" eb="32">
      <t>カイ</t>
    </rPh>
    <rPh sb="32" eb="33">
      <t>シュウ</t>
    </rPh>
    <rPh sb="33" eb="35">
      <t>ソウリョウ</t>
    </rPh>
    <rPh sb="34" eb="35">
      <t>ハイソウ</t>
    </rPh>
    <rPh sb="36" eb="38">
      <t>ベット</t>
    </rPh>
    <rPh sb="38" eb="39">
      <t>モウ</t>
    </rPh>
    <rPh sb="40" eb="41">
      <t>ウ</t>
    </rPh>
    <phoneticPr fontId="2"/>
  </si>
  <si>
    <t>福岡　</t>
  </si>
  <si>
    <t>￥2,530 （税込）</t>
    <rPh sb="8" eb="10">
      <t>ゼイコミ</t>
    </rPh>
    <phoneticPr fontId="2"/>
  </si>
  <si>
    <t>ｷｬﾝｾﾙ料</t>
    <rPh sb="5" eb="6">
      <t>リョウ</t>
    </rPh>
    <phoneticPr fontId="2"/>
  </si>
  <si>
    <t>￥3,080 （税込）</t>
    <rPh sb="8" eb="10">
      <t>ゼイコミ</t>
    </rPh>
    <phoneticPr fontId="2"/>
  </si>
  <si>
    <t>高知　</t>
  </si>
  <si>
    <t>￥4,620 （税込）</t>
    <rPh sb="8" eb="10">
      <t>ゼイコミ</t>
    </rPh>
    <phoneticPr fontId="2"/>
  </si>
  <si>
    <t>入替交換料</t>
    <rPh sb="0" eb="2">
      <t>イレカエ</t>
    </rPh>
    <rPh sb="2" eb="4">
      <t>コウカン</t>
    </rPh>
    <rPh sb="4" eb="5">
      <t>リョウ</t>
    </rPh>
    <phoneticPr fontId="2"/>
  </si>
  <si>
    <t>￥5,610 （税込）</t>
    <rPh sb="8" eb="10">
      <t>ゼイコミ</t>
    </rPh>
    <phoneticPr fontId="2"/>
  </si>
  <si>
    <t>愛媛　</t>
  </si>
  <si>
    <r>
      <t>44円/泊</t>
    </r>
    <r>
      <rPr>
        <sz val="10"/>
        <rFont val="ＭＳ Ｐゴシック"/>
        <family val="3"/>
        <charset val="128"/>
      </rPr>
      <t>ずつ加算</t>
    </r>
    <rPh sb="2" eb="3">
      <t>エン</t>
    </rPh>
    <rPh sb="4" eb="5">
      <t>ハク</t>
    </rPh>
    <rPh sb="7" eb="9">
      <t>カサン</t>
    </rPh>
    <phoneticPr fontId="2"/>
  </si>
  <si>
    <r>
      <t>66円/泊</t>
    </r>
    <r>
      <rPr>
        <sz val="10"/>
        <rFont val="ＭＳ Ｐゴシック"/>
        <family val="3"/>
        <charset val="128"/>
      </rPr>
      <t>ずつ加算</t>
    </r>
    <rPh sb="2" eb="3">
      <t>エン</t>
    </rPh>
    <rPh sb="4" eb="5">
      <t>ハク</t>
    </rPh>
    <rPh sb="7" eb="9">
      <t>カサン</t>
    </rPh>
    <phoneticPr fontId="2"/>
  </si>
  <si>
    <t>361泊～</t>
    <rPh sb="3" eb="4">
      <t>ハク</t>
    </rPh>
    <phoneticPr fontId="2"/>
  </si>
  <si>
    <t>香川　</t>
  </si>
  <si>
    <t>360泊</t>
    <rPh sb="3" eb="4">
      <t>ハク</t>
    </rPh>
    <phoneticPr fontId="2"/>
  </si>
  <si>
    <t>徳島　</t>
  </si>
  <si>
    <t>330泊</t>
    <rPh sb="3" eb="4">
      <t>ハク</t>
    </rPh>
    <phoneticPr fontId="2"/>
  </si>
  <si>
    <t>山口　</t>
  </si>
  <si>
    <t>300泊</t>
    <rPh sb="3" eb="4">
      <t>ハク</t>
    </rPh>
    <phoneticPr fontId="2"/>
  </si>
  <si>
    <t>広島　</t>
  </si>
  <si>
    <t>270泊</t>
    <rPh sb="3" eb="4">
      <t>ハク</t>
    </rPh>
    <phoneticPr fontId="2"/>
  </si>
  <si>
    <t>岡山　</t>
  </si>
  <si>
    <t>240泊</t>
    <rPh sb="3" eb="4">
      <t>ハク</t>
    </rPh>
    <phoneticPr fontId="2"/>
  </si>
  <si>
    <t>島根　</t>
  </si>
  <si>
    <t>44
円</t>
    <rPh sb="3" eb="4">
      <t>エン</t>
    </rPh>
    <phoneticPr fontId="2"/>
  </si>
  <si>
    <t>210泊</t>
    <rPh sb="3" eb="4">
      <t>ハク</t>
    </rPh>
    <phoneticPr fontId="2"/>
  </si>
  <si>
    <t>66
円</t>
    <rPh sb="3" eb="4">
      <t>エン</t>
    </rPh>
    <phoneticPr fontId="2"/>
  </si>
  <si>
    <t>鳥取　</t>
  </si>
  <si>
    <t>180泊</t>
    <rPh sb="3" eb="4">
      <t>ハク</t>
    </rPh>
    <phoneticPr fontId="2"/>
  </si>
  <si>
    <t>和歌山</t>
  </si>
  <si>
    <t>150泊</t>
    <rPh sb="3" eb="4">
      <t>ハク</t>
    </rPh>
    <phoneticPr fontId="2"/>
  </si>
  <si>
    <t>奈良　</t>
  </si>
  <si>
    <t>120泊</t>
    <rPh sb="3" eb="4">
      <t>ハク</t>
    </rPh>
    <phoneticPr fontId="2"/>
  </si>
  <si>
    <t>兵庫　</t>
  </si>
  <si>
    <t>90泊</t>
    <rPh sb="2" eb="3">
      <t>ハク</t>
    </rPh>
    <phoneticPr fontId="2"/>
  </si>
  <si>
    <t>大阪　</t>
    <phoneticPr fontId="2"/>
  </si>
  <si>
    <t>60泊</t>
    <rPh sb="2" eb="3">
      <t>ハク</t>
    </rPh>
    <phoneticPr fontId="2"/>
  </si>
  <si>
    <t>88
円</t>
    <rPh sb="3" eb="4">
      <t>エン</t>
    </rPh>
    <phoneticPr fontId="2"/>
  </si>
  <si>
    <t>京都　</t>
    <phoneticPr fontId="2"/>
  </si>
  <si>
    <t>滋賀　</t>
  </si>
  <si>
    <t>三重　</t>
  </si>
  <si>
    <t>愛知　</t>
  </si>
  <si>
    <t>静岡　</t>
  </si>
  <si>
    <t>岐阜　</t>
  </si>
  <si>
    <t>長野　</t>
  </si>
  <si>
    <t>山梨　</t>
  </si>
  <si>
    <t>福井　</t>
  </si>
  <si>
    <t>石川　</t>
  </si>
  <si>
    <t>富山　</t>
  </si>
  <si>
    <t>新潟　</t>
  </si>
  <si>
    <t>神奈川</t>
  </si>
  <si>
    <t>東京　</t>
    <phoneticPr fontId="2"/>
  </si>
  <si>
    <t>千葉　</t>
  </si>
  <si>
    <t>埼玉　</t>
  </si>
  <si>
    <t>110円</t>
    <rPh sb="3" eb="4">
      <t>エン</t>
    </rPh>
    <phoneticPr fontId="2"/>
  </si>
  <si>
    <t>群馬　</t>
  </si>
  <si>
    <t>栃木　</t>
  </si>
  <si>
    <t>茨城　</t>
  </si>
  <si>
    <t>福島　</t>
  </si>
  <si>
    <t>山形　</t>
  </si>
  <si>
    <t>宮城　</t>
  </si>
  <si>
    <t>秋田　</t>
  </si>
  <si>
    <t>岩手　</t>
  </si>
  <si>
    <t>青森　</t>
  </si>
  <si>
    <t>北海道　</t>
  </si>
  <si>
    <t>1～5泊</t>
    <rPh sb="3" eb="4">
      <t>ハク</t>
    </rPh>
    <phoneticPr fontId="2"/>
  </si>
  <si>
    <t>配達回収送料
（税込）</t>
    <rPh sb="0" eb="2">
      <t>ハイタツ</t>
    </rPh>
    <rPh sb="2" eb="4">
      <t>カイシュウ</t>
    </rPh>
    <rPh sb="4" eb="6">
      <t>ソウリョウ</t>
    </rPh>
    <rPh sb="8" eb="10">
      <t>ゼイコミ</t>
    </rPh>
    <phoneticPr fontId="2"/>
  </si>
  <si>
    <t>１ヶ所に１０組以上
の場合（税込）</t>
    <rPh sb="2" eb="3">
      <t>ショ</t>
    </rPh>
    <rPh sb="6" eb="9">
      <t>クミイジョウ</t>
    </rPh>
    <rPh sb="11" eb="13">
      <t>バアイ</t>
    </rPh>
    <rPh sb="14" eb="16">
      <t>ゼイコミ</t>
    </rPh>
    <phoneticPr fontId="2"/>
  </si>
  <si>
    <t>レンタル料金
（税込）</t>
    <rPh sb="4" eb="6">
      <t>リョウキン</t>
    </rPh>
    <rPh sb="8" eb="10">
      <t>ゼイコミ</t>
    </rPh>
    <phoneticPr fontId="2"/>
  </si>
  <si>
    <t>延長
料金</t>
    <rPh sb="0" eb="2">
      <t>エンチョウ</t>
    </rPh>
    <rPh sb="3" eb="5">
      <t>リョウキン</t>
    </rPh>
    <phoneticPr fontId="2"/>
  </si>
  <si>
    <t>高級羽毛掛ふとん
高級羽毛肌掛ふとん
羊毛敷きふとん
高さ調整自在巻き枕</t>
    <rPh sb="0" eb="2">
      <t>コウキュウ</t>
    </rPh>
    <rPh sb="2" eb="4">
      <t>ウモウ</t>
    </rPh>
    <rPh sb="4" eb="5">
      <t>カケ</t>
    </rPh>
    <rPh sb="9" eb="11">
      <t>コウキュウ</t>
    </rPh>
    <rPh sb="19" eb="21">
      <t>ヨウモウ</t>
    </rPh>
    <rPh sb="21" eb="22">
      <t>シキ</t>
    </rPh>
    <phoneticPr fontId="2"/>
  </si>
  <si>
    <t>ウインターセット</t>
    <phoneticPr fontId="2"/>
  </si>
  <si>
    <t>高級羽毛掛ふとん
羊毛敷きふとん
高さ調整自在巻き枕</t>
    <rPh sb="0" eb="2">
      <t>コウキュウ</t>
    </rPh>
    <rPh sb="2" eb="4">
      <t>ウモウ</t>
    </rPh>
    <rPh sb="4" eb="5">
      <t>カケ</t>
    </rPh>
    <rPh sb="9" eb="11">
      <t>ヨウモウ</t>
    </rPh>
    <rPh sb="11" eb="12">
      <t>シキ</t>
    </rPh>
    <rPh sb="17" eb="18">
      <t>タカ</t>
    </rPh>
    <rPh sb="19" eb="21">
      <t>チョウセイ</t>
    </rPh>
    <rPh sb="21" eb="23">
      <t>ジザイ</t>
    </rPh>
    <rPh sb="23" eb="24">
      <t>マ</t>
    </rPh>
    <rPh sb="25" eb="26">
      <t>マクラ</t>
    </rPh>
    <phoneticPr fontId="2"/>
  </si>
  <si>
    <t>ハーフセット</t>
    <phoneticPr fontId="2"/>
  </si>
  <si>
    <t>羽毛掛ふとん　　　　
敷きふとん　　　　
枕</t>
    <rPh sb="0" eb="2">
      <t>ウモウ</t>
    </rPh>
    <rPh sb="2" eb="3">
      <t>カケ</t>
    </rPh>
    <rPh sb="11" eb="12">
      <t>シキ</t>
    </rPh>
    <rPh sb="21" eb="22">
      <t>マクラ</t>
    </rPh>
    <phoneticPr fontId="2"/>
  </si>
  <si>
    <t>コース
※全品カバー付き</t>
    <rPh sb="5" eb="6">
      <t>スベ</t>
    </rPh>
    <rPh sb="6" eb="7">
      <t>ヒン</t>
    </rPh>
    <rPh sb="10" eb="11">
      <t>ツ</t>
    </rPh>
    <phoneticPr fontId="2"/>
  </si>
  <si>
    <t>高級羽毛肌掛ふとん
羊毛敷きふとん
高さ調整自在巻き枕</t>
    <rPh sb="0" eb="2">
      <t>コウキュウ</t>
    </rPh>
    <rPh sb="2" eb="4">
      <t>ウモウ</t>
    </rPh>
    <rPh sb="4" eb="5">
      <t>ハダ</t>
    </rPh>
    <rPh sb="5" eb="6">
      <t>カケ</t>
    </rPh>
    <rPh sb="10" eb="12">
      <t>ヨウモウ</t>
    </rPh>
    <rPh sb="12" eb="13">
      <t>シキ</t>
    </rPh>
    <phoneticPr fontId="2"/>
  </si>
  <si>
    <t>サマーセット</t>
    <phoneticPr fontId="2"/>
  </si>
  <si>
    <t>ハッチふとんレンタルサービス
℡　０１２０－９２１－８０８</t>
    <phoneticPr fontId="2"/>
  </si>
  <si>
    <t>画像イメージ</t>
    <rPh sb="0" eb="2">
      <t>ガゾウ</t>
    </rPh>
    <phoneticPr fontId="2"/>
  </si>
  <si>
    <t>株式会社丸八真綿</t>
    <rPh sb="0" eb="2">
      <t>カブシキ</t>
    </rPh>
    <rPh sb="2" eb="3">
      <t>カイ</t>
    </rPh>
    <rPh sb="3" eb="4">
      <t>シャ</t>
    </rPh>
    <rPh sb="4" eb="8">
      <t>マルハチマワタ</t>
    </rPh>
    <phoneticPr fontId="2"/>
  </si>
  <si>
    <t>エコノミータイプ</t>
    <phoneticPr fontId="2"/>
  </si>
  <si>
    <t>レンタル品名</t>
    <rPh sb="4" eb="6">
      <t>ヒンメイ</t>
    </rPh>
    <phoneticPr fontId="2"/>
  </si>
  <si>
    <t>スタンダードタイプ</t>
    <phoneticPr fontId="2"/>
  </si>
  <si>
    <t xml:space="preserve"> 【消費税率１０％】</t>
    <rPh sb="5" eb="6">
      <t>リツ</t>
    </rPh>
    <phoneticPr fontId="2"/>
  </si>
  <si>
    <t>2023年4月1日更新</t>
    <rPh sb="4" eb="5">
      <t>ネン</t>
    </rPh>
    <rPh sb="6" eb="7">
      <t>ガツ</t>
    </rPh>
    <rPh sb="8" eb="9">
      <t>ニチ</t>
    </rPh>
    <rPh sb="9" eb="11">
      <t>コウシン</t>
    </rPh>
    <phoneticPr fontId="2"/>
  </si>
  <si>
    <t>法人様用レンタル寝具料金表 （１組あたり）　</t>
    <rPh sb="0" eb="2">
      <t>ホウジン</t>
    </rPh>
    <rPh sb="2" eb="3">
      <t>サマ</t>
    </rPh>
    <rPh sb="3" eb="4">
      <t>ヨウ</t>
    </rPh>
    <rPh sb="8" eb="10">
      <t>シング</t>
    </rPh>
    <rPh sb="10" eb="12">
      <t>リョウキン</t>
    </rPh>
    <rPh sb="12" eb="13">
      <t>ヒョウ</t>
    </rPh>
    <rPh sb="16" eb="17">
      <t>クミ</t>
    </rPh>
    <phoneticPr fontId="2"/>
  </si>
  <si>
    <t>エコノミー
タイプ</t>
    <phoneticPr fontId="2"/>
  </si>
  <si>
    <t>https://www.hatchi.info/</t>
    <phoneticPr fontId="2"/>
  </si>
  <si>
    <r>
      <t>TEL ： 0120-921-808　</t>
    </r>
    <r>
      <rPr>
        <sz val="14"/>
        <rFont val="ＭＳ Ｐゴシック"/>
        <family val="3"/>
        <charset val="128"/>
      </rPr>
      <t>（月曜～土曜</t>
    </r>
    <r>
      <rPr>
        <sz val="11"/>
        <rFont val="ＭＳ Ｐゴシック"/>
        <family val="3"/>
        <charset val="128"/>
      </rPr>
      <t>(祝日含む)</t>
    </r>
    <r>
      <rPr>
        <sz val="14"/>
        <rFont val="ＭＳ Ｐゴシック"/>
        <family val="3"/>
        <charset val="128"/>
      </rPr>
      <t>　AM9：00～PM5：00）</t>
    </r>
    <rPh sb="20" eb="22">
      <t>ゲツヨウ</t>
    </rPh>
    <rPh sb="23" eb="25">
      <t>ドヨウ</t>
    </rPh>
    <rPh sb="26" eb="28">
      <t>シュクジツ</t>
    </rPh>
    <rPh sb="28" eb="29">
      <t>フク</t>
    </rPh>
    <phoneticPr fontId="2"/>
  </si>
  <si>
    <t>号室</t>
    <rPh sb="0" eb="1">
      <t>ゴウ</t>
    </rPh>
    <rPh sb="1" eb="2">
      <t>シツ</t>
    </rPh>
    <phoneticPr fontId="2"/>
  </si>
  <si>
    <t>【お届時間帯】　　午前中・14-16時・16-18時・18-20時・19-21時</t>
    <rPh sb="9" eb="12">
      <t>ゴゼンチュウ</t>
    </rPh>
    <phoneticPr fontId="2"/>
  </si>
  <si>
    <t>【回収時間帯】　　午前中（13時まで）・14-16時・16-18時・18-21時・未定</t>
    <rPh sb="1" eb="3">
      <t>カイシュウ</t>
    </rPh>
    <rPh sb="3" eb="6">
      <t>ジカンタイ</t>
    </rPh>
    <rPh sb="9" eb="12">
      <t>ゴゼンチュウ</t>
    </rPh>
    <rPh sb="15" eb="16">
      <t>ジ</t>
    </rPh>
    <rPh sb="41" eb="43">
      <t>ミテイ</t>
    </rPh>
    <phoneticPr fontId="2"/>
  </si>
  <si>
    <t>＊『午前中（13時まで）』指定での回収はクロネコヤマトの都合により12時を過ぎての回収となる場合も</t>
    <rPh sb="2" eb="5">
      <t>ゴゼンチュウ</t>
    </rPh>
    <rPh sb="8" eb="9">
      <t>ジ</t>
    </rPh>
    <rPh sb="13" eb="15">
      <t>シテイ</t>
    </rPh>
    <rPh sb="17" eb="19">
      <t>カイシュウ</t>
    </rPh>
    <rPh sb="28" eb="30">
      <t>ツゴウ</t>
    </rPh>
    <rPh sb="35" eb="36">
      <t>ジ</t>
    </rPh>
    <rPh sb="37" eb="38">
      <t>ス</t>
    </rPh>
    <rPh sb="41" eb="43">
      <t>カイシュウ</t>
    </rPh>
    <rPh sb="46" eb="48">
      <t>バアイ</t>
    </rPh>
    <phoneticPr fontId="2"/>
  </si>
  <si>
    <t>　 比較的多くなっております。予めご了承下さい。</t>
    <phoneticPr fontId="2"/>
  </si>
  <si>
    <r>
      <t>午前中</t>
    </r>
    <r>
      <rPr>
        <sz val="10"/>
        <color indexed="22"/>
        <rFont val="ＭＳ Ｐゴシック"/>
        <family val="3"/>
        <charset val="128"/>
      </rPr>
      <t>（13時まで）</t>
    </r>
    <rPh sb="0" eb="3">
      <t>ゴゼンチュウ</t>
    </rPh>
    <rPh sb="6" eb="7">
      <t>ジ</t>
    </rPh>
    <phoneticPr fontId="2"/>
  </si>
  <si>
    <t>午前中</t>
    <rPh sb="0" eb="3">
      <t>ゴゼンチュウ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</si>
</sst>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¥&quot;#,##0;[Red]&quot;¥&quot;\-#,##0"/>
    <numFmt numFmtId="8" formatCode="&quot;¥&quot;#,##0.00;[Red]&quot;¥&quot;\-#,##0.00"/>
    <numFmt numFmtId="176" formatCode="m/d;@"/>
    <numFmt numFmtId="177" formatCode="0_ "/>
    <numFmt numFmtId="178" formatCode="yyyy/m/d;@"/>
    <numFmt numFmtId="179" formatCode="[$-411]ggge&quot;年&quot;m&quot;月&quot;d&quot;日&quot;;@"/>
    <numFmt numFmtId="180" formatCode="yyyy&quot;年&quot;m&quot;月&quot;d&quot;日&quot;;@"/>
    <numFmt numFmtId="181" formatCode="#,##0_);[Red]\(#,##0\)"/>
    <numFmt numFmtId="182" formatCode="[$-F800]dddd\,\ mmmm\ dd\,\ yyyy"/>
    <numFmt numFmtId="183" formatCode="General\ &quot;泊&quot;"/>
    <numFmt numFmtId="184" formatCode="General&quot;泊&quot;"/>
    <numFmt numFmtId="185" formatCode="&quot;¥&quot;#,##0_);[Red]\(&quot;¥&quot;#,##0\)"/>
    <numFmt numFmtId="186" formatCode="General&quot;ヶ月&quot;"/>
  </numFmts>
  <fonts count="8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8000000000000007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indexed="57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2"/>
      <color indexed="2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color indexed="10"/>
      <name val="HGｺﾞｼｯｸE"/>
      <family val="3"/>
      <charset val="128"/>
    </font>
    <font>
      <sz val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sz val="16"/>
      <color indexed="60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3.5"/>
      <color indexed="12"/>
      <name val="ＭＳ Ｐゴシック"/>
      <family val="3"/>
      <charset val="128"/>
    </font>
    <font>
      <b/>
      <sz val="22"/>
      <color indexed="10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2"/>
      <color indexed="6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b/>
      <u/>
      <sz val="14"/>
      <color indexed="12"/>
      <name val="ＭＳ Ｐゴシック"/>
      <family val="3"/>
      <charset val="128"/>
    </font>
    <font>
      <b/>
      <sz val="36"/>
      <color indexed="10"/>
      <name val="ＭＳ Ｐゴシック"/>
      <family val="3"/>
      <charset val="128"/>
    </font>
    <font>
      <b/>
      <sz val="32"/>
      <color indexed="10"/>
      <name val="ＭＳ Ｐゴシック"/>
      <family val="3"/>
      <charset val="128"/>
    </font>
    <font>
      <sz val="13.5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3.5"/>
      <color indexed="10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3"/>
      <name val="ＭＳ Ｐゴシック"/>
      <family val="3"/>
      <charset val="128"/>
    </font>
    <font>
      <sz val="12.5"/>
      <color indexed="10"/>
      <name val="ＭＳ Ｐゴシック"/>
      <family val="3"/>
      <charset val="128"/>
    </font>
    <font>
      <b/>
      <sz val="12.5"/>
      <color indexed="10"/>
      <name val="ＭＳ Ｐゴシック"/>
      <family val="3"/>
      <charset val="128"/>
    </font>
    <font>
      <sz val="13.5"/>
      <color indexed="10"/>
      <name val="ＭＳ Ｐゴシック"/>
      <family val="3"/>
      <charset val="128"/>
    </font>
    <font>
      <sz val="12"/>
      <color indexed="1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6"/>
      <color indexed="53"/>
      <name val="ＭＳ Ｐゴシック"/>
      <family val="3"/>
      <charset val="128"/>
    </font>
    <font>
      <b/>
      <sz val="13.5"/>
      <color rgb="FFFF0000"/>
      <name val="ＭＳ Ｐゴシック"/>
      <family val="3"/>
      <charset val="128"/>
    </font>
    <font>
      <sz val="13.5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20"/>
      <name val="HG創英角ｺﾞｼｯｸUB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1" tint="0.499984740745262"/>
      <name val="ＭＳ Ｐゴシック"/>
      <family val="3"/>
      <charset val="128"/>
    </font>
    <font>
      <b/>
      <sz val="11"/>
      <color theme="1" tint="0.499984740745262"/>
      <name val="ＭＳ Ｐゴシック"/>
      <family val="3"/>
      <charset val="128"/>
    </font>
    <font>
      <sz val="10"/>
      <color indexed="22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1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indexed="10"/>
      </right>
      <top/>
      <bottom style="double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3" fillId="0" borderId="0" applyNumberFormat="0" applyFon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72" fillId="0" borderId="0"/>
    <xf numFmtId="0" fontId="72" fillId="0" borderId="0"/>
    <xf numFmtId="38" fontId="72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6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6" fillId="2" borderId="0" xfId="0" applyFont="1" applyFill="1" applyBorder="1" applyAlignment="1">
      <alignment vertical="center" shrinkToFi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7" fillId="0" borderId="0" xfId="0" applyFont="1">
      <alignment vertical="center"/>
    </xf>
    <xf numFmtId="0" fontId="17" fillId="0" borderId="0" xfId="9" applyFont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177" fontId="9" fillId="2" borderId="0" xfId="8" applyNumberFormat="1" applyFont="1" applyFill="1" applyBorder="1" applyAlignment="1">
      <alignment vertical="center" shrinkToFit="1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0" xfId="0" applyFill="1" applyBorder="1" applyAlignment="1">
      <alignment vertical="center" shrinkToFit="1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textRotation="255"/>
    </xf>
    <xf numFmtId="0" fontId="28" fillId="2" borderId="0" xfId="0" applyFont="1" applyFill="1" applyBorder="1">
      <alignment vertical="center"/>
    </xf>
    <xf numFmtId="0" fontId="5" fillId="2" borderId="0" xfId="0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center" vertical="center" shrinkToFit="1"/>
    </xf>
    <xf numFmtId="0" fontId="27" fillId="2" borderId="0" xfId="0" applyFont="1" applyFill="1" applyBorder="1" applyAlignment="1">
      <alignment horizontal="center" vertical="center" shrinkToFit="1"/>
    </xf>
    <xf numFmtId="0" fontId="28" fillId="2" borderId="0" xfId="0" applyFont="1" applyFill="1" applyBorder="1" applyAlignment="1">
      <alignment vertical="center" shrinkToFit="1"/>
    </xf>
    <xf numFmtId="0" fontId="13" fillId="2" borderId="0" xfId="0" applyFont="1" applyFill="1">
      <alignment vertical="center"/>
    </xf>
    <xf numFmtId="0" fontId="0" fillId="0" borderId="0" xfId="0" applyBorder="1" applyAlignment="1">
      <alignment vertical="center"/>
    </xf>
    <xf numFmtId="0" fontId="9" fillId="2" borderId="0" xfId="0" applyFont="1" applyFill="1" applyBorder="1" applyAlignment="1">
      <alignment vertical="center" shrinkToFit="1"/>
    </xf>
    <xf numFmtId="0" fontId="25" fillId="2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8" fillId="2" borderId="0" xfId="0" applyFont="1" applyFill="1" applyAlignment="1">
      <alignment horizontal="center" vertical="center" shrinkToFit="1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>
      <alignment vertical="center"/>
    </xf>
    <xf numFmtId="179" fontId="9" fillId="2" borderId="0" xfId="0" applyNumberFormat="1" applyFont="1" applyFill="1" applyBorder="1" applyAlignment="1">
      <alignment vertical="center" shrinkToFit="1"/>
    </xf>
    <xf numFmtId="0" fontId="32" fillId="2" borderId="0" xfId="0" applyFont="1" applyFill="1" applyBorder="1" applyAlignment="1">
      <alignment horizontal="center" vertical="center"/>
    </xf>
    <xf numFmtId="0" fontId="27" fillId="2" borderId="0" xfId="0" applyFont="1" applyFill="1" applyAlignment="1">
      <alignment vertical="center" wrapText="1" shrinkToFit="1"/>
    </xf>
    <xf numFmtId="0" fontId="6" fillId="0" borderId="1" xfId="9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/>
    </xf>
    <xf numFmtId="38" fontId="6" fillId="2" borderId="1" xfId="5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4" fillId="0" borderId="0" xfId="0" applyFont="1" applyBorder="1" applyAlignment="1">
      <alignment vertical="center" shrinkToFit="1"/>
    </xf>
    <xf numFmtId="0" fontId="13" fillId="2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49" fontId="23" fillId="0" borderId="0" xfId="0" applyNumberFormat="1" applyFont="1">
      <alignment vertical="center"/>
    </xf>
    <xf numFmtId="0" fontId="23" fillId="0" borderId="0" xfId="0" applyFont="1">
      <alignment vertical="center"/>
    </xf>
    <xf numFmtId="0" fontId="21" fillId="2" borderId="0" xfId="0" applyFont="1" applyFill="1" applyBorder="1" applyAlignment="1">
      <alignment vertical="center" shrinkToFit="1"/>
    </xf>
    <xf numFmtId="0" fontId="1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176" fontId="7" fillId="2" borderId="4" xfId="9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right" vertical="center"/>
    </xf>
    <xf numFmtId="0" fontId="42" fillId="0" borderId="0" xfId="0" applyFont="1" applyAlignment="1">
      <alignment vertical="center" shrinkToFit="1"/>
    </xf>
    <xf numFmtId="0" fontId="45" fillId="2" borderId="0" xfId="0" applyFont="1" applyFill="1">
      <alignment vertical="center"/>
    </xf>
    <xf numFmtId="0" fontId="16" fillId="2" borderId="0" xfId="0" applyFont="1" applyFill="1" applyBorder="1" applyAlignment="1">
      <alignment horizontal="left" vertical="center"/>
    </xf>
    <xf numFmtId="0" fontId="6" fillId="2" borderId="1" xfId="9" applyFont="1" applyFill="1" applyBorder="1" applyAlignment="1">
      <alignment horizontal="center" vertical="center" shrinkToFit="1"/>
    </xf>
    <xf numFmtId="38" fontId="6" fillId="2" borderId="4" xfId="5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 shrinkToFit="1"/>
    </xf>
    <xf numFmtId="0" fontId="45" fillId="2" borderId="0" xfId="0" applyFont="1" applyFill="1" applyAlignment="1"/>
    <xf numFmtId="0" fontId="38" fillId="0" borderId="0" xfId="0" applyFont="1">
      <alignment vertical="center"/>
    </xf>
    <xf numFmtId="0" fontId="47" fillId="2" borderId="0" xfId="0" applyFont="1" applyFill="1" applyBorder="1" applyAlignment="1">
      <alignment horizontal="distributed" vertical="center"/>
    </xf>
    <xf numFmtId="0" fontId="17" fillId="0" borderId="0" xfId="0" applyFont="1" applyAlignment="1">
      <alignment horizontal="center" vertical="center"/>
    </xf>
    <xf numFmtId="0" fontId="11" fillId="2" borderId="0" xfId="0" applyFont="1" applyFill="1" applyBorder="1" applyAlignment="1">
      <alignment vertical="center" shrinkToFit="1"/>
    </xf>
    <xf numFmtId="0" fontId="13" fillId="2" borderId="1" xfId="9" applyFont="1" applyFill="1" applyBorder="1" applyAlignment="1">
      <alignment horizontal="center" vertical="center" shrinkToFit="1"/>
    </xf>
    <xf numFmtId="178" fontId="6" fillId="0" borderId="1" xfId="9" applyNumberFormat="1" applyFont="1" applyBorder="1" applyAlignment="1">
      <alignment horizontal="center" vertical="center"/>
    </xf>
    <xf numFmtId="0" fontId="33" fillId="2" borderId="0" xfId="0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176" fontId="52" fillId="2" borderId="0" xfId="0" applyNumberFormat="1" applyFont="1" applyFill="1" applyBorder="1" applyAlignment="1">
      <alignment vertical="center" shrinkToFit="1"/>
    </xf>
    <xf numFmtId="49" fontId="6" fillId="2" borderId="1" xfId="9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7" fillId="2" borderId="4" xfId="9" applyFont="1" applyFill="1" applyBorder="1" applyAlignment="1">
      <alignment horizontal="center" vertical="center"/>
    </xf>
    <xf numFmtId="0" fontId="48" fillId="2" borderId="4" xfId="9" applyFont="1" applyFill="1" applyBorder="1" applyAlignment="1">
      <alignment horizontal="center" vertical="center"/>
    </xf>
    <xf numFmtId="49" fontId="48" fillId="2" borderId="4" xfId="9" applyNumberFormat="1" applyFont="1" applyFill="1" applyBorder="1" applyAlignment="1">
      <alignment horizontal="center" vertical="center"/>
    </xf>
    <xf numFmtId="49" fontId="6" fillId="4" borderId="6" xfId="9" applyNumberFormat="1" applyFont="1" applyFill="1" applyBorder="1" applyAlignment="1">
      <alignment horizontal="center" vertical="center"/>
    </xf>
    <xf numFmtId="0" fontId="13" fillId="4" borderId="6" xfId="9" applyFont="1" applyFill="1" applyBorder="1" applyAlignment="1">
      <alignment horizontal="center" vertical="center" shrinkToFit="1"/>
    </xf>
    <xf numFmtId="38" fontId="6" fillId="4" borderId="6" xfId="5" applyFont="1" applyFill="1" applyBorder="1" applyAlignment="1">
      <alignment horizontal="center" vertical="center"/>
    </xf>
    <xf numFmtId="0" fontId="6" fillId="4" borderId="6" xfId="9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vertical="center" shrinkToFit="1"/>
    </xf>
    <xf numFmtId="178" fontId="6" fillId="4" borderId="6" xfId="9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49" fontId="48" fillId="0" borderId="4" xfId="0" applyNumberFormat="1" applyFont="1" applyBorder="1">
      <alignment vertical="center"/>
    </xf>
    <xf numFmtId="0" fontId="48" fillId="2" borderId="4" xfId="0" applyFont="1" applyFill="1" applyBorder="1" applyAlignment="1">
      <alignment horizontal="center" vertical="center"/>
    </xf>
    <xf numFmtId="49" fontId="44" fillId="4" borderId="6" xfId="9" applyNumberFormat="1" applyFont="1" applyFill="1" applyBorder="1" applyAlignment="1">
      <alignment horizontal="center" vertical="center"/>
    </xf>
    <xf numFmtId="49" fontId="6" fillId="2" borderId="1" xfId="9" applyNumberFormat="1" applyFont="1" applyFill="1" applyBorder="1" applyAlignment="1">
      <alignment horizontal="center" vertical="center" shrinkToFit="1"/>
    </xf>
    <xf numFmtId="49" fontId="6" fillId="4" borderId="6" xfId="9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4" borderId="6" xfId="0" applyNumberFormat="1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center" vertical="justify" shrinkToFit="1"/>
    </xf>
    <xf numFmtId="0" fontId="50" fillId="2" borderId="0" xfId="1" applyFont="1" applyFill="1" applyBorder="1" applyAlignment="1" applyProtection="1">
      <alignment horizontal="center" vertical="center"/>
    </xf>
    <xf numFmtId="0" fontId="43" fillId="2" borderId="0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59" fillId="2" borderId="7" xfId="10" applyFont="1" applyFill="1" applyBorder="1" applyAlignment="1">
      <alignment horizontal="center" vertical="center" shrinkToFit="1"/>
    </xf>
    <xf numFmtId="0" fontId="59" fillId="4" borderId="6" xfId="10" applyFont="1" applyFill="1" applyBorder="1" applyAlignment="1">
      <alignment horizontal="center" vertical="center" shrinkToFit="1"/>
    </xf>
    <xf numFmtId="0" fontId="36" fillId="2" borderId="0" xfId="0" applyFont="1" applyFill="1" applyBorder="1" applyAlignment="1">
      <alignment horizontal="right"/>
    </xf>
    <xf numFmtId="0" fontId="13" fillId="6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1" fillId="2" borderId="0" xfId="0" applyFont="1" applyFill="1" applyBorder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39" fillId="2" borderId="1" xfId="9" applyNumberFormat="1" applyFont="1" applyFill="1" applyBorder="1" applyAlignment="1">
      <alignment horizontal="center" vertical="center" shrinkToFit="1"/>
    </xf>
    <xf numFmtId="49" fontId="56" fillId="4" borderId="6" xfId="9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62" fillId="2" borderId="0" xfId="0" applyFont="1" applyFill="1">
      <alignment vertical="center"/>
    </xf>
    <xf numFmtId="0" fontId="57" fillId="0" borderId="0" xfId="1" applyFont="1" applyFill="1" applyBorder="1" applyAlignment="1" applyProtection="1">
      <alignment vertical="center" wrapText="1"/>
    </xf>
    <xf numFmtId="0" fontId="0" fillId="0" borderId="1" xfId="0" applyBorder="1" applyAlignment="1">
      <alignment horizontal="center" vertical="center"/>
    </xf>
    <xf numFmtId="0" fontId="36" fillId="2" borderId="0" xfId="0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/>
    </xf>
    <xf numFmtId="49" fontId="38" fillId="0" borderId="0" xfId="0" applyNumberFormat="1" applyFont="1">
      <alignment vertical="center"/>
    </xf>
    <xf numFmtId="0" fontId="54" fillId="2" borderId="0" xfId="0" applyFont="1" applyFill="1" applyAlignment="1">
      <alignment vertical="center"/>
    </xf>
    <xf numFmtId="0" fontId="64" fillId="2" borderId="0" xfId="1" applyFont="1" applyFill="1" applyBorder="1" applyAlignment="1" applyProtection="1">
      <alignment horizontal="left" vertical="center"/>
    </xf>
    <xf numFmtId="0" fontId="49" fillId="2" borderId="0" xfId="0" applyFont="1" applyFill="1" applyBorder="1" applyAlignment="1">
      <alignment horizontal="right" vertical="center"/>
    </xf>
    <xf numFmtId="0" fontId="16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 shrinkToFit="1"/>
    </xf>
    <xf numFmtId="0" fontId="0" fillId="0" borderId="3" xfId="0" applyBorder="1" applyAlignment="1">
      <alignment horizontal="center" vertical="center" shrinkToFit="1"/>
    </xf>
    <xf numFmtId="0" fontId="43" fillId="2" borderId="4" xfId="0" applyFont="1" applyFill="1" applyBorder="1" applyAlignment="1">
      <alignment horizontal="center" vertical="center" shrinkToFit="1"/>
    </xf>
    <xf numFmtId="0" fontId="43" fillId="2" borderId="9" xfId="0" applyFont="1" applyFill="1" applyBorder="1" applyAlignment="1">
      <alignment horizontal="center" vertical="center" shrinkToFit="1"/>
    </xf>
    <xf numFmtId="0" fontId="66" fillId="2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0" fillId="3" borderId="1" xfId="9" applyFont="1" applyFill="1" applyBorder="1" applyAlignment="1">
      <alignment horizontal="center" vertical="center" wrapText="1"/>
    </xf>
    <xf numFmtId="176" fontId="44" fillId="0" borderId="1" xfId="9" applyNumberFormat="1" applyFont="1" applyBorder="1" applyAlignment="1">
      <alignment horizontal="center" vertical="center"/>
    </xf>
    <xf numFmtId="0" fontId="13" fillId="2" borderId="11" xfId="9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vertical="center"/>
    </xf>
    <xf numFmtId="38" fontId="0" fillId="0" borderId="1" xfId="5" applyFont="1" applyBorder="1">
      <alignment vertical="center"/>
    </xf>
    <xf numFmtId="0" fontId="6" fillId="2" borderId="0" xfId="0" applyFont="1" applyFill="1" applyBorder="1" applyAlignment="1">
      <alignment horizontal="center" vertical="center" shrinkToFit="1"/>
    </xf>
    <xf numFmtId="0" fontId="0" fillId="8" borderId="0" xfId="0" applyFill="1">
      <alignment vertical="center"/>
    </xf>
    <xf numFmtId="0" fontId="0" fillId="8" borderId="0" xfId="0" applyFill="1" applyBorder="1" applyAlignment="1">
      <alignment horizontal="center" vertical="center"/>
    </xf>
    <xf numFmtId="0" fontId="8" fillId="8" borderId="0" xfId="0" applyFont="1" applyFill="1" applyBorder="1" applyAlignment="1">
      <alignment vertical="center"/>
    </xf>
    <xf numFmtId="0" fontId="4" fillId="8" borderId="0" xfId="0" applyFont="1" applyFill="1" applyBorder="1" applyAlignment="1">
      <alignment horizontal="center" vertical="center" textRotation="255"/>
    </xf>
    <xf numFmtId="0" fontId="8" fillId="8" borderId="0" xfId="0" applyFont="1" applyFill="1" applyBorder="1" applyAlignment="1">
      <alignment horizontal="center" vertical="center"/>
    </xf>
    <xf numFmtId="0" fontId="0" fillId="8" borderId="0" xfId="0" applyFill="1" applyBorder="1" applyAlignment="1">
      <alignment vertical="center"/>
    </xf>
    <xf numFmtId="0" fontId="0" fillId="8" borderId="0" xfId="0" applyFill="1" applyBorder="1">
      <alignment vertical="center"/>
    </xf>
    <xf numFmtId="0" fontId="0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67" fillId="2" borderId="0" xfId="0" applyFont="1" applyFill="1" applyAlignment="1">
      <alignment vertical="center"/>
    </xf>
    <xf numFmtId="0" fontId="68" fillId="2" borderId="0" xfId="0" applyFont="1" applyFill="1" applyAlignment="1">
      <alignment vertical="center"/>
    </xf>
    <xf numFmtId="0" fontId="69" fillId="0" borderId="0" xfId="0" applyFont="1">
      <alignment vertical="center"/>
    </xf>
    <xf numFmtId="0" fontId="69" fillId="0" borderId="0" xfId="0" applyFont="1" applyFill="1">
      <alignment vertical="center"/>
    </xf>
    <xf numFmtId="0" fontId="69" fillId="0" borderId="0" xfId="0" applyFont="1" applyBorder="1">
      <alignment vertical="center"/>
    </xf>
    <xf numFmtId="0" fontId="69" fillId="0" borderId="0" xfId="0" applyFont="1" applyFill="1" applyBorder="1">
      <alignment vertical="center"/>
    </xf>
    <xf numFmtId="0" fontId="70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71" fillId="2" borderId="0" xfId="0" applyFont="1" applyFill="1" applyAlignment="1">
      <alignment vertical="center"/>
    </xf>
    <xf numFmtId="0" fontId="0" fillId="3" borderId="1" xfId="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3" fillId="5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83" fontId="44" fillId="2" borderId="1" xfId="5" applyNumberFormat="1" applyFont="1" applyFill="1" applyBorder="1" applyAlignment="1">
      <alignment horizontal="center" vertical="center"/>
    </xf>
    <xf numFmtId="183" fontId="44" fillId="4" borderId="6" xfId="5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shrinkToFit="1"/>
    </xf>
    <xf numFmtId="0" fontId="0" fillId="8" borderId="3" xfId="0" applyFill="1" applyBorder="1" applyAlignment="1">
      <alignment vertical="center"/>
    </xf>
    <xf numFmtId="0" fontId="0" fillId="8" borderId="2" xfId="0" applyFill="1" applyBorder="1" applyAlignment="1"/>
    <xf numFmtId="0" fontId="1" fillId="8" borderId="0" xfId="0" applyFont="1" applyFill="1">
      <alignment vertical="center"/>
    </xf>
    <xf numFmtId="0" fontId="0" fillId="8" borderId="0" xfId="0" applyFill="1" applyBorder="1" applyAlignment="1">
      <alignment horizontal="center" vertical="center" shrinkToFit="1"/>
    </xf>
    <xf numFmtId="0" fontId="15" fillId="8" borderId="0" xfId="0" applyFont="1" applyFill="1" applyBorder="1" applyAlignment="1">
      <alignment vertical="center" shrinkToFit="1"/>
    </xf>
    <xf numFmtId="38" fontId="18" fillId="8" borderId="0" xfId="5" applyFont="1" applyFill="1" applyBorder="1" applyAlignment="1">
      <alignment vertical="center" shrinkToFit="1"/>
    </xf>
    <xf numFmtId="0" fontId="0" fillId="8" borderId="0" xfId="0" applyFill="1" applyBorder="1" applyAlignment="1">
      <alignment vertical="center" shrinkToFit="1"/>
    </xf>
    <xf numFmtId="0" fontId="14" fillId="8" borderId="0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horizontal="center" vertical="top" textRotation="255"/>
    </xf>
    <xf numFmtId="0" fontId="0" fillId="2" borderId="0" xfId="0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0" fillId="8" borderId="0" xfId="0" applyFill="1" applyAlignment="1">
      <alignment vertical="top"/>
    </xf>
    <xf numFmtId="0" fontId="0" fillId="8" borderId="0" xfId="0" applyFill="1" applyBorder="1" applyAlignment="1">
      <alignment vertical="top"/>
    </xf>
    <xf numFmtId="0" fontId="0" fillId="8" borderId="0" xfId="0" applyFill="1" applyBorder="1" applyAlignment="1">
      <alignment horizontal="center" vertical="top" shrinkToFit="1"/>
    </xf>
    <xf numFmtId="0" fontId="15" fillId="8" borderId="0" xfId="0" applyFont="1" applyFill="1" applyBorder="1" applyAlignment="1">
      <alignment vertical="top" shrinkToFit="1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69" fillId="0" borderId="0" xfId="0" applyFont="1" applyAlignment="1">
      <alignment vertical="top"/>
    </xf>
    <xf numFmtId="0" fontId="4" fillId="8" borderId="0" xfId="0" applyFont="1" applyFill="1" applyBorder="1" applyAlignment="1">
      <alignment vertical="center" shrinkToFit="1"/>
    </xf>
    <xf numFmtId="0" fontId="0" fillId="8" borderId="0" xfId="0" applyFill="1" applyAlignment="1">
      <alignment vertical="center"/>
    </xf>
    <xf numFmtId="0" fontId="1" fillId="0" borderId="0" xfId="11" applyFill="1">
      <alignment vertical="center"/>
    </xf>
    <xf numFmtId="38" fontId="1" fillId="0" borderId="0" xfId="12" applyFill="1">
      <alignment vertical="center"/>
    </xf>
    <xf numFmtId="0" fontId="1" fillId="0" borderId="0" xfId="11" applyFont="1" applyFill="1" applyAlignment="1">
      <alignment horizontal="center" vertical="center"/>
    </xf>
    <xf numFmtId="0" fontId="1" fillId="0" borderId="0" xfId="11" applyFill="1" applyAlignment="1">
      <alignment horizontal="center" vertical="center"/>
    </xf>
    <xf numFmtId="181" fontId="1" fillId="0" borderId="27" xfId="13" applyNumberFormat="1" applyFont="1" applyFill="1" applyBorder="1" applyAlignment="1">
      <alignment vertical="center"/>
    </xf>
    <xf numFmtId="181" fontId="1" fillId="9" borderId="28" xfId="13" applyNumberFormat="1" applyFont="1" applyFill="1" applyBorder="1" applyAlignment="1">
      <alignment vertical="center"/>
    </xf>
    <xf numFmtId="181" fontId="73" fillId="0" borderId="29" xfId="14" applyNumberFormat="1" applyFont="1" applyFill="1" applyBorder="1" applyAlignment="1">
      <alignment horizontal="center"/>
    </xf>
    <xf numFmtId="181" fontId="1" fillId="0" borderId="28" xfId="13" applyNumberFormat="1" applyFont="1" applyFill="1" applyBorder="1" applyAlignment="1">
      <alignment vertical="center"/>
    </xf>
    <xf numFmtId="181" fontId="1" fillId="3" borderId="28" xfId="13" applyNumberFormat="1" applyFont="1" applyFill="1" applyBorder="1" applyAlignment="1">
      <alignment vertical="center"/>
    </xf>
    <xf numFmtId="181" fontId="1" fillId="0" borderId="29" xfId="11" applyNumberFormat="1" applyFont="1" applyFill="1" applyBorder="1" applyAlignment="1">
      <alignment horizontal="center" vertical="center"/>
    </xf>
    <xf numFmtId="184" fontId="1" fillId="0" borderId="30" xfId="11" applyNumberFormat="1" applyFont="1" applyFill="1" applyBorder="1" applyAlignment="1">
      <alignment horizontal="right" vertical="center"/>
    </xf>
    <xf numFmtId="181" fontId="1" fillId="0" borderId="31" xfId="13" applyNumberFormat="1" applyFont="1" applyFill="1" applyBorder="1" applyAlignment="1">
      <alignment vertical="center"/>
    </xf>
    <xf numFmtId="181" fontId="1" fillId="9" borderId="32" xfId="13" applyNumberFormat="1" applyFont="1" applyFill="1" applyBorder="1" applyAlignment="1">
      <alignment vertical="center"/>
    </xf>
    <xf numFmtId="181" fontId="73" fillId="0" borderId="33" xfId="14" applyNumberFormat="1" applyFont="1" applyFill="1" applyBorder="1" applyAlignment="1">
      <alignment horizontal="center"/>
    </xf>
    <xf numFmtId="181" fontId="1" fillId="0" borderId="32" xfId="13" applyNumberFormat="1" applyFont="1" applyFill="1" applyBorder="1" applyAlignment="1">
      <alignment vertical="center"/>
    </xf>
    <xf numFmtId="181" fontId="1" fillId="3" borderId="32" xfId="13" applyNumberFormat="1" applyFont="1" applyFill="1" applyBorder="1" applyAlignment="1">
      <alignment vertical="center"/>
    </xf>
    <xf numFmtId="181" fontId="1" fillId="0" borderId="33" xfId="11" applyNumberFormat="1" applyFont="1" applyFill="1" applyBorder="1" applyAlignment="1">
      <alignment horizontal="center" vertical="center"/>
    </xf>
    <xf numFmtId="184" fontId="1" fillId="0" borderId="34" xfId="11" applyNumberFormat="1" applyFont="1" applyFill="1" applyBorder="1" applyAlignment="1">
      <alignment horizontal="right" vertical="center"/>
    </xf>
    <xf numFmtId="181" fontId="1" fillId="0" borderId="35" xfId="13" applyNumberFormat="1" applyFont="1" applyFill="1" applyBorder="1" applyAlignment="1">
      <alignment vertical="center"/>
    </xf>
    <xf numFmtId="181" fontId="1" fillId="9" borderId="36" xfId="13" applyNumberFormat="1" applyFont="1" applyFill="1" applyBorder="1" applyAlignment="1">
      <alignment vertical="center"/>
    </xf>
    <xf numFmtId="181" fontId="1" fillId="0" borderId="36" xfId="13" applyNumberFormat="1" applyFont="1" applyFill="1" applyBorder="1" applyAlignment="1">
      <alignment vertical="center"/>
    </xf>
    <xf numFmtId="181" fontId="1" fillId="3" borderId="36" xfId="13" applyNumberFormat="1" applyFont="1" applyFill="1" applyBorder="1" applyAlignment="1">
      <alignment vertical="center"/>
    </xf>
    <xf numFmtId="184" fontId="1" fillId="0" borderId="37" xfId="11" applyNumberFormat="1" applyFont="1" applyFill="1" applyBorder="1" applyAlignment="1">
      <alignment horizontal="right" vertical="center"/>
    </xf>
    <xf numFmtId="181" fontId="1" fillId="0" borderId="33" xfId="14" applyNumberFormat="1" applyFont="1" applyFill="1" applyBorder="1" applyAlignment="1">
      <alignment horizontal="center"/>
    </xf>
    <xf numFmtId="184" fontId="1" fillId="0" borderId="38" xfId="11" applyNumberFormat="1" applyFont="1" applyFill="1" applyBorder="1" applyAlignment="1">
      <alignment horizontal="right" vertical="center"/>
    </xf>
    <xf numFmtId="181" fontId="1" fillId="0" borderId="39" xfId="13" applyNumberFormat="1" applyFont="1" applyFill="1" applyBorder="1" applyAlignment="1">
      <alignment vertical="center"/>
    </xf>
    <xf numFmtId="181" fontId="1" fillId="9" borderId="40" xfId="13" applyNumberFormat="1" applyFont="1" applyFill="1" applyBorder="1" applyAlignment="1">
      <alignment vertical="center"/>
    </xf>
    <xf numFmtId="181" fontId="1" fillId="0" borderId="40" xfId="13" applyNumberFormat="1" applyFont="1" applyFill="1" applyBorder="1" applyAlignment="1">
      <alignment vertical="center"/>
    </xf>
    <xf numFmtId="181" fontId="1" fillId="3" borderId="40" xfId="13" applyNumberFormat="1" applyFont="1" applyFill="1" applyBorder="1" applyAlignment="1">
      <alignment vertical="center"/>
    </xf>
    <xf numFmtId="184" fontId="1" fillId="0" borderId="42" xfId="11" applyNumberFormat="1" applyFont="1" applyFill="1" applyBorder="1" applyAlignment="1">
      <alignment horizontal="right" vertical="center"/>
    </xf>
    <xf numFmtId="181" fontId="1" fillId="0" borderId="43" xfId="13" applyNumberFormat="1" applyFont="1" applyFill="1" applyBorder="1" applyAlignment="1">
      <alignment vertical="center"/>
    </xf>
    <xf numFmtId="181" fontId="1" fillId="9" borderId="44" xfId="13" applyNumberFormat="1" applyFont="1" applyFill="1" applyBorder="1" applyAlignment="1">
      <alignment vertical="center"/>
    </xf>
    <xf numFmtId="181" fontId="1" fillId="0" borderId="44" xfId="13" applyNumberFormat="1" applyFont="1" applyFill="1" applyBorder="1" applyAlignment="1">
      <alignment vertical="center"/>
    </xf>
    <xf numFmtId="181" fontId="1" fillId="3" borderId="44" xfId="13" applyNumberFormat="1" applyFont="1" applyFill="1" applyBorder="1" applyAlignment="1">
      <alignment vertical="center"/>
    </xf>
    <xf numFmtId="184" fontId="1" fillId="0" borderId="46" xfId="11" applyNumberFormat="1" applyFont="1" applyFill="1" applyBorder="1" applyAlignment="1">
      <alignment horizontal="right" vertical="center"/>
    </xf>
    <xf numFmtId="181" fontId="1" fillId="0" borderId="47" xfId="13" applyNumberFormat="1" applyFont="1" applyFill="1" applyBorder="1" applyAlignment="1">
      <alignment vertical="center"/>
    </xf>
    <xf numFmtId="181" fontId="1" fillId="9" borderId="48" xfId="13" applyNumberFormat="1" applyFont="1" applyFill="1" applyBorder="1" applyAlignment="1">
      <alignment vertical="center"/>
    </xf>
    <xf numFmtId="181" fontId="6" fillId="0" borderId="33" xfId="14" applyNumberFormat="1" applyFont="1" applyFill="1" applyBorder="1" applyAlignment="1">
      <alignment vertical="top" textRotation="255"/>
    </xf>
    <xf numFmtId="181" fontId="1" fillId="0" borderId="49" xfId="13" applyNumberFormat="1" applyFont="1" applyFill="1" applyBorder="1" applyAlignment="1">
      <alignment vertical="center"/>
    </xf>
    <xf numFmtId="181" fontId="1" fillId="3" borderId="48" xfId="13" applyNumberFormat="1" applyFont="1" applyFill="1" applyBorder="1" applyAlignment="1">
      <alignment vertical="center"/>
    </xf>
    <xf numFmtId="184" fontId="1" fillId="0" borderId="50" xfId="11" applyNumberFormat="1" applyFont="1" applyFill="1" applyBorder="1" applyAlignment="1">
      <alignment horizontal="right" vertical="center"/>
    </xf>
    <xf numFmtId="181" fontId="72" fillId="0" borderId="33" xfId="14" applyNumberFormat="1" applyFont="1" applyFill="1" applyBorder="1" applyAlignment="1">
      <alignment horizontal="center" vertical="center"/>
    </xf>
    <xf numFmtId="181" fontId="1" fillId="0" borderId="33" xfId="11" applyNumberFormat="1" applyFont="1" applyFill="1" applyBorder="1" applyAlignment="1">
      <alignment horizontal="center"/>
    </xf>
    <xf numFmtId="181" fontId="1" fillId="0" borderId="51" xfId="13" applyNumberFormat="1" applyFont="1" applyFill="1" applyBorder="1" applyAlignment="1">
      <alignment vertical="center"/>
    </xf>
    <xf numFmtId="181" fontId="1" fillId="0" borderId="52" xfId="13" applyNumberFormat="1" applyFont="1" applyFill="1" applyBorder="1" applyAlignment="1">
      <alignment vertical="center"/>
    </xf>
    <xf numFmtId="181" fontId="1" fillId="9" borderId="53" xfId="13" applyNumberFormat="1" applyFont="1" applyFill="1" applyBorder="1" applyAlignment="1">
      <alignment vertical="center"/>
    </xf>
    <xf numFmtId="181" fontId="1" fillId="0" borderId="54" xfId="11" applyNumberFormat="1" applyFont="1" applyFill="1" applyBorder="1" applyAlignment="1">
      <alignment horizontal="center" vertical="center"/>
    </xf>
    <xf numFmtId="181" fontId="1" fillId="0" borderId="55" xfId="13" applyNumberFormat="1" applyFont="1" applyFill="1" applyBorder="1" applyAlignment="1">
      <alignment vertical="center"/>
    </xf>
    <xf numFmtId="181" fontId="1" fillId="3" borderId="56" xfId="13" applyNumberFormat="1" applyFont="1" applyFill="1" applyBorder="1" applyAlignment="1">
      <alignment vertical="center"/>
    </xf>
    <xf numFmtId="184" fontId="1" fillId="0" borderId="57" xfId="11" applyNumberFormat="1" applyFont="1" applyFill="1" applyBorder="1" applyAlignment="1">
      <alignment horizontal="right" vertical="center"/>
    </xf>
    <xf numFmtId="0" fontId="1" fillId="0" borderId="58" xfId="11" applyFont="1" applyFill="1" applyBorder="1" applyAlignment="1">
      <alignment horizontal="center" vertical="center" wrapText="1" shrinkToFit="1"/>
    </xf>
    <xf numFmtId="38" fontId="1" fillId="9" borderId="59" xfId="12" applyFont="1" applyFill="1" applyBorder="1" applyAlignment="1">
      <alignment horizontal="center" vertical="center" wrapText="1" shrinkToFit="1"/>
    </xf>
    <xf numFmtId="0" fontId="1" fillId="0" borderId="60" xfId="11" applyFont="1" applyFill="1" applyBorder="1" applyAlignment="1">
      <alignment horizontal="center" vertical="center"/>
    </xf>
    <xf numFmtId="0" fontId="1" fillId="0" borderId="61" xfId="11" applyFont="1" applyFill="1" applyBorder="1" applyAlignment="1">
      <alignment horizontal="center" vertical="center" wrapText="1" shrinkToFit="1"/>
    </xf>
    <xf numFmtId="0" fontId="1" fillId="3" borderId="62" xfId="11" applyFont="1" applyFill="1" applyBorder="1" applyAlignment="1">
      <alignment horizontal="center" vertical="center" wrapText="1" shrinkToFit="1"/>
    </xf>
    <xf numFmtId="0" fontId="1" fillId="0" borderId="63" xfId="11" applyFont="1" applyFill="1" applyBorder="1" applyAlignment="1">
      <alignment horizontal="center" vertical="center" wrapText="1"/>
    </xf>
    <xf numFmtId="181" fontId="1" fillId="0" borderId="41" xfId="14" applyNumberFormat="1" applyFont="1" applyFill="1" applyBorder="1" applyAlignment="1">
      <alignment vertical="center"/>
    </xf>
    <xf numFmtId="181" fontId="1" fillId="0" borderId="45" xfId="14" applyNumberFormat="1" applyFont="1" applyFill="1" applyBorder="1" applyAlignment="1">
      <alignment horizontal="center" vertical="center"/>
    </xf>
    <xf numFmtId="0" fontId="34" fillId="8" borderId="3" xfId="0" applyFont="1" applyFill="1" applyBorder="1" applyAlignment="1">
      <alignment vertical="top"/>
    </xf>
    <xf numFmtId="0" fontId="34" fillId="8" borderId="0" xfId="0" applyFont="1" applyFill="1" applyBorder="1" applyAlignment="1">
      <alignment vertical="top"/>
    </xf>
    <xf numFmtId="0" fontId="37" fillId="8" borderId="0" xfId="0" applyFont="1" applyFill="1" applyBorder="1" applyAlignment="1">
      <alignment vertical="center"/>
    </xf>
    <xf numFmtId="0" fontId="8" fillId="8" borderId="0" xfId="0" applyFont="1" applyFill="1" applyBorder="1" applyAlignment="1">
      <alignment horizontal="center" vertical="top"/>
    </xf>
    <xf numFmtId="0" fontId="8" fillId="8" borderId="0" xfId="0" applyFont="1" applyFill="1" applyBorder="1" applyAlignment="1">
      <alignment vertical="top"/>
    </xf>
    <xf numFmtId="0" fontId="29" fillId="8" borderId="0" xfId="0" applyFont="1" applyFill="1" applyBorder="1" applyAlignment="1">
      <alignment horizontal="center" vertical="top"/>
    </xf>
    <xf numFmtId="0" fontId="7" fillId="8" borderId="0" xfId="0" applyFont="1" applyFill="1" applyBorder="1" applyAlignment="1">
      <alignment vertical="center" shrinkToFit="1"/>
    </xf>
    <xf numFmtId="38" fontId="18" fillId="8" borderId="0" xfId="5" applyFont="1" applyFill="1" applyBorder="1" applyAlignment="1">
      <alignment vertical="center"/>
    </xf>
    <xf numFmtId="0" fontId="0" fillId="8" borderId="0" xfId="0" applyFill="1" applyBorder="1" applyAlignment="1"/>
    <xf numFmtId="0" fontId="29" fillId="8" borderId="0" xfId="0" applyFont="1" applyFill="1" applyBorder="1" applyAlignment="1">
      <alignment horizontal="center" vertical="center"/>
    </xf>
    <xf numFmtId="0" fontId="14" fillId="8" borderId="0" xfId="0" applyFont="1" applyFill="1" applyBorder="1" applyAlignment="1">
      <alignment vertical="top" shrinkToFit="1"/>
    </xf>
    <xf numFmtId="0" fontId="13" fillId="8" borderId="0" xfId="0" applyFont="1" applyFill="1" applyAlignment="1">
      <alignment vertical="top"/>
    </xf>
    <xf numFmtId="0" fontId="28" fillId="8" borderId="0" xfId="0" applyFont="1" applyFill="1" applyBorder="1" applyAlignment="1">
      <alignment horizontal="center" vertical="center"/>
    </xf>
    <xf numFmtId="0" fontId="20" fillId="8" borderId="0" xfId="0" applyFont="1" applyFill="1" applyBorder="1" applyAlignment="1">
      <alignment horizontal="center" vertical="center"/>
    </xf>
    <xf numFmtId="0" fontId="74" fillId="8" borderId="0" xfId="0" applyFont="1" applyFill="1" applyBorder="1">
      <alignment vertical="center"/>
    </xf>
    <xf numFmtId="0" fontId="72" fillId="0" borderId="0" xfId="15"/>
    <xf numFmtId="38" fontId="0" fillId="0" borderId="0" xfId="12" applyFont="1">
      <alignment vertical="center"/>
    </xf>
    <xf numFmtId="38" fontId="75" fillId="0" borderId="0" xfId="16" applyFont="1" applyAlignment="1">
      <alignment vertical="center"/>
    </xf>
    <xf numFmtId="0" fontId="75" fillId="0" borderId="0" xfId="15" applyFont="1" applyAlignment="1">
      <alignment vertical="center"/>
    </xf>
    <xf numFmtId="38" fontId="7" fillId="0" borderId="0" xfId="12" applyFont="1">
      <alignment vertical="center"/>
    </xf>
    <xf numFmtId="38" fontId="6" fillId="0" borderId="0" xfId="12" applyFont="1" applyAlignment="1">
      <alignment vertical="center"/>
    </xf>
    <xf numFmtId="38" fontId="0" fillId="0" borderId="0" xfId="12" applyFont="1" applyBorder="1">
      <alignment vertical="center"/>
    </xf>
    <xf numFmtId="38" fontId="76" fillId="0" borderId="0" xfId="16" applyFont="1" applyAlignment="1">
      <alignment vertical="center"/>
    </xf>
    <xf numFmtId="0" fontId="76" fillId="0" borderId="0" xfId="15" applyFont="1" applyAlignment="1">
      <alignment vertical="center"/>
    </xf>
    <xf numFmtId="0" fontId="75" fillId="0" borderId="0" xfId="9" applyFont="1" applyAlignment="1">
      <alignment vertical="center"/>
    </xf>
    <xf numFmtId="38" fontId="0" fillId="0" borderId="1" xfId="12" applyFont="1" applyBorder="1">
      <alignment vertical="center"/>
    </xf>
    <xf numFmtId="38" fontId="75" fillId="10" borderId="1" xfId="16" applyFont="1" applyFill="1" applyBorder="1" applyAlignment="1">
      <alignment vertical="center"/>
    </xf>
    <xf numFmtId="38" fontId="75" fillId="0" borderId="1" xfId="16" applyFont="1" applyBorder="1" applyAlignment="1">
      <alignment vertical="center"/>
    </xf>
    <xf numFmtId="0" fontId="75" fillId="0" borderId="1" xfId="15" applyFont="1" applyBorder="1" applyAlignment="1">
      <alignment horizontal="center" vertical="center"/>
    </xf>
    <xf numFmtId="0" fontId="6" fillId="0" borderId="1" xfId="15" applyFont="1" applyBorder="1" applyAlignment="1">
      <alignment horizontal="center" vertical="center" shrinkToFit="1"/>
    </xf>
    <xf numFmtId="0" fontId="72" fillId="0" borderId="1" xfId="15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 shrinkToFit="1"/>
    </xf>
    <xf numFmtId="0" fontId="77" fillId="0" borderId="0" xfId="0" applyFont="1">
      <alignment vertical="center"/>
    </xf>
    <xf numFmtId="9" fontId="77" fillId="0" borderId="0" xfId="0" applyNumberFormat="1" applyFont="1">
      <alignment vertical="center"/>
    </xf>
    <xf numFmtId="0" fontId="77" fillId="0" borderId="0" xfId="0" applyFont="1" applyAlignment="1">
      <alignment horizontal="center" vertical="center"/>
    </xf>
    <xf numFmtId="0" fontId="77" fillId="0" borderId="0" xfId="0" applyFont="1" applyFill="1" applyAlignment="1">
      <alignment vertical="center"/>
    </xf>
    <xf numFmtId="0" fontId="77" fillId="0" borderId="0" xfId="0" applyFont="1" applyFill="1">
      <alignment vertical="center"/>
    </xf>
    <xf numFmtId="0" fontId="77" fillId="0" borderId="0" xfId="0" applyFont="1" applyAlignment="1">
      <alignment horizontal="center" vertical="top"/>
    </xf>
    <xf numFmtId="0" fontId="77" fillId="0" borderId="0" xfId="0" applyFont="1" applyAlignment="1">
      <alignment vertical="top"/>
    </xf>
    <xf numFmtId="0" fontId="78" fillId="0" borderId="0" xfId="0" applyFont="1">
      <alignment vertical="center"/>
    </xf>
    <xf numFmtId="0" fontId="19" fillId="3" borderId="1" xfId="0" applyFont="1" applyFill="1" applyBorder="1" applyAlignment="1">
      <alignment horizontal="center" vertical="center"/>
    </xf>
    <xf numFmtId="38" fontId="1" fillId="0" borderId="0" xfId="5" applyFill="1">
      <alignment vertical="center"/>
    </xf>
    <xf numFmtId="38" fontId="4" fillId="2" borderId="0" xfId="5" applyFont="1" applyFill="1">
      <alignment vertical="center"/>
    </xf>
    <xf numFmtId="0" fontId="1" fillId="0" borderId="0" xfId="11" applyFont="1" applyFill="1">
      <alignment vertical="center"/>
    </xf>
    <xf numFmtId="6" fontId="4" fillId="2" borderId="0" xfId="5" applyNumberFormat="1" applyFont="1" applyFill="1" applyBorder="1" applyAlignment="1">
      <alignment horizontal="right" vertical="center"/>
    </xf>
    <xf numFmtId="0" fontId="6" fillId="0" borderId="0" xfId="11" applyFont="1" applyFill="1">
      <alignment vertical="center"/>
    </xf>
    <xf numFmtId="6" fontId="1" fillId="0" borderId="0" xfId="11" applyNumberFormat="1" applyFill="1">
      <alignment vertical="center"/>
    </xf>
    <xf numFmtId="38" fontId="1" fillId="0" borderId="0" xfId="5" applyFill="1" applyBorder="1" applyAlignment="1">
      <alignment vertical="center" shrinkToFit="1"/>
    </xf>
    <xf numFmtId="0" fontId="6" fillId="0" borderId="0" xfId="11" applyFont="1" applyFill="1" applyBorder="1" applyAlignment="1">
      <alignment vertical="center"/>
    </xf>
    <xf numFmtId="0" fontId="1" fillId="0" borderId="0" xfId="11" applyFill="1" applyBorder="1" applyAlignment="1">
      <alignment horizontal="center" vertical="center" shrinkToFit="1"/>
    </xf>
    <xf numFmtId="6" fontId="7" fillId="2" borderId="64" xfId="5" applyNumberFormat="1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 shrinkToFit="1"/>
    </xf>
    <xf numFmtId="0" fontId="27" fillId="0" borderId="0" xfId="11" applyFont="1" applyFill="1" applyBorder="1" applyAlignment="1">
      <alignment vertical="center"/>
    </xf>
    <xf numFmtId="6" fontId="7" fillId="2" borderId="34" xfId="5" applyNumberFormat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shrinkToFit="1"/>
    </xf>
    <xf numFmtId="6" fontId="7" fillId="0" borderId="1" xfId="5" applyNumberFormat="1" applyFont="1" applyFill="1" applyBorder="1">
      <alignment vertical="center"/>
    </xf>
    <xf numFmtId="6" fontId="7" fillId="0" borderId="1" xfId="5" applyNumberFormat="1" applyFont="1" applyFill="1" applyBorder="1" applyAlignment="1">
      <alignment vertical="center" shrinkToFit="1"/>
    </xf>
    <xf numFmtId="38" fontId="6" fillId="5" borderId="1" xfId="5" applyFont="1" applyFill="1" applyBorder="1" applyAlignment="1">
      <alignment horizontal="center" vertical="center"/>
    </xf>
    <xf numFmtId="38" fontId="6" fillId="0" borderId="0" xfId="5" applyFont="1" applyFill="1">
      <alignment vertical="center"/>
    </xf>
    <xf numFmtId="0" fontId="6" fillId="0" borderId="0" xfId="11" applyFont="1" applyFill="1" applyAlignment="1">
      <alignment vertical="center"/>
    </xf>
    <xf numFmtId="0" fontId="6" fillId="0" borderId="0" xfId="17" applyNumberFormat="1" applyFont="1" applyFill="1" applyBorder="1" applyAlignment="1">
      <alignment horizontal="center" vertical="center"/>
    </xf>
    <xf numFmtId="0" fontId="6" fillId="0" borderId="60" xfId="11" applyFont="1" applyFill="1" applyBorder="1" applyAlignment="1">
      <alignment horizontal="right" vertical="center"/>
    </xf>
    <xf numFmtId="186" fontId="6" fillId="0" borderId="29" xfId="11" applyNumberFormat="1" applyFont="1" applyFill="1" applyBorder="1" applyAlignment="1">
      <alignment horizontal="right" vertical="center"/>
    </xf>
    <xf numFmtId="185" fontId="6" fillId="0" borderId="69" xfId="17" applyNumberFormat="1" applyFont="1" applyFill="1" applyBorder="1" applyAlignment="1">
      <alignment vertical="center"/>
    </xf>
    <xf numFmtId="185" fontId="7" fillId="0" borderId="70" xfId="17" applyNumberFormat="1" applyFont="1" applyFill="1" applyBorder="1" applyAlignment="1">
      <alignment vertical="center"/>
    </xf>
    <xf numFmtId="181" fontId="72" fillId="0" borderId="41" xfId="14" applyNumberFormat="1" applyFont="1" applyFill="1" applyBorder="1" applyAlignment="1">
      <alignment horizontal="center"/>
    </xf>
    <xf numFmtId="186" fontId="6" fillId="0" borderId="71" xfId="11" applyNumberFormat="1" applyFont="1" applyFill="1" applyBorder="1" applyAlignment="1">
      <alignment horizontal="right" vertical="center"/>
    </xf>
    <xf numFmtId="181" fontId="6" fillId="0" borderId="41" xfId="11" applyNumberFormat="1" applyFont="1" applyFill="1" applyBorder="1" applyAlignment="1">
      <alignment horizontal="center" vertical="center"/>
    </xf>
    <xf numFmtId="185" fontId="6" fillId="0" borderId="31" xfId="17" applyNumberFormat="1" applyFont="1" applyFill="1" applyBorder="1" applyAlignment="1">
      <alignment vertical="center"/>
    </xf>
    <xf numFmtId="185" fontId="7" fillId="0" borderId="32" xfId="17" applyNumberFormat="1" applyFont="1" applyFill="1" applyBorder="1" applyAlignment="1">
      <alignment vertical="center"/>
    </xf>
    <xf numFmtId="181" fontId="72" fillId="0" borderId="33" xfId="14" applyNumberFormat="1" applyFont="1" applyFill="1" applyBorder="1" applyAlignment="1">
      <alignment horizontal="center"/>
    </xf>
    <xf numFmtId="186" fontId="6" fillId="0" borderId="34" xfId="11" applyNumberFormat="1" applyFont="1" applyFill="1" applyBorder="1" applyAlignment="1">
      <alignment horizontal="right" vertical="center"/>
    </xf>
    <xf numFmtId="181" fontId="6" fillId="0" borderId="33" xfId="11" applyNumberFormat="1" applyFont="1" applyFill="1" applyBorder="1" applyAlignment="1">
      <alignment horizontal="center" vertical="center"/>
    </xf>
    <xf numFmtId="185" fontId="6" fillId="0" borderId="35" xfId="17" applyNumberFormat="1" applyFont="1" applyFill="1" applyBorder="1" applyAlignment="1">
      <alignment vertical="center"/>
    </xf>
    <xf numFmtId="185" fontId="7" fillId="0" borderId="36" xfId="17" applyNumberFormat="1" applyFont="1" applyFill="1" applyBorder="1" applyAlignment="1">
      <alignment vertical="center"/>
    </xf>
    <xf numFmtId="186" fontId="6" fillId="0" borderId="37" xfId="11" applyNumberFormat="1" applyFont="1" applyFill="1" applyBorder="1" applyAlignment="1">
      <alignment horizontal="right" vertical="center"/>
    </xf>
    <xf numFmtId="181" fontId="6" fillId="0" borderId="33" xfId="14" applyNumberFormat="1" applyFont="1" applyFill="1" applyBorder="1" applyAlignment="1">
      <alignment horizontal="center"/>
    </xf>
    <xf numFmtId="185" fontId="6" fillId="0" borderId="39" xfId="17" applyNumberFormat="1" applyFont="1" applyFill="1" applyBorder="1" applyAlignment="1">
      <alignment vertical="center"/>
    </xf>
    <xf numFmtId="185" fontId="7" fillId="0" borderId="40" xfId="17" applyNumberFormat="1" applyFont="1" applyFill="1" applyBorder="1" applyAlignment="1">
      <alignment vertical="center"/>
    </xf>
    <xf numFmtId="186" fontId="6" fillId="0" borderId="42" xfId="11" applyNumberFormat="1" applyFont="1" applyFill="1" applyBorder="1" applyAlignment="1">
      <alignment horizontal="right" vertical="center"/>
    </xf>
    <xf numFmtId="181" fontId="6" fillId="0" borderId="41" xfId="14" applyNumberFormat="1" applyFont="1" applyFill="1" applyBorder="1" applyAlignment="1">
      <alignment vertical="top" textRotation="255"/>
    </xf>
    <xf numFmtId="184" fontId="6" fillId="0" borderId="71" xfId="11" applyNumberFormat="1" applyFont="1" applyFill="1" applyBorder="1" applyAlignment="1">
      <alignment horizontal="right" vertical="center"/>
    </xf>
    <xf numFmtId="184" fontId="6" fillId="0" borderId="38" xfId="11" applyNumberFormat="1" applyFont="1" applyFill="1" applyBorder="1" applyAlignment="1">
      <alignment horizontal="right" vertical="center"/>
    </xf>
    <xf numFmtId="184" fontId="6" fillId="0" borderId="37" xfId="11" applyNumberFormat="1" applyFont="1" applyFill="1" applyBorder="1" applyAlignment="1">
      <alignment horizontal="right" vertical="center"/>
    </xf>
    <xf numFmtId="181" fontId="6" fillId="0" borderId="33" xfId="11" applyNumberFormat="1" applyFont="1" applyFill="1" applyBorder="1" applyAlignment="1">
      <alignment horizontal="center"/>
    </xf>
    <xf numFmtId="6" fontId="7" fillId="2" borderId="72" xfId="5" applyNumberFormat="1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 shrinkToFit="1"/>
    </xf>
    <xf numFmtId="185" fontId="6" fillId="0" borderId="52" xfId="17" applyNumberFormat="1" applyFont="1" applyFill="1" applyBorder="1" applyAlignment="1">
      <alignment vertical="center"/>
    </xf>
    <xf numFmtId="185" fontId="7" fillId="0" borderId="53" xfId="17" applyNumberFormat="1" applyFont="1" applyFill="1" applyBorder="1" applyAlignment="1">
      <alignment vertical="center"/>
    </xf>
    <xf numFmtId="181" fontId="6" fillId="0" borderId="54" xfId="11" applyNumberFormat="1" applyFont="1" applyFill="1" applyBorder="1" applyAlignment="1">
      <alignment horizontal="center" vertical="center"/>
    </xf>
    <xf numFmtId="184" fontId="6" fillId="0" borderId="57" xfId="11" applyNumberFormat="1" applyFont="1" applyFill="1" applyBorder="1" applyAlignment="1">
      <alignment horizontal="right" vertical="center"/>
    </xf>
    <xf numFmtId="185" fontId="7" fillId="0" borderId="56" xfId="17" applyNumberFormat="1" applyFont="1" applyFill="1" applyBorder="1" applyAlignment="1">
      <alignment vertical="center"/>
    </xf>
    <xf numFmtId="38" fontId="1" fillId="2" borderId="72" xfId="5" applyFont="1" applyFill="1" applyBorder="1" applyAlignment="1">
      <alignment horizontal="centerContinuous" vertical="center" wrapText="1" shrinkToFit="1"/>
    </xf>
    <xf numFmtId="0" fontId="1" fillId="2" borderId="63" xfId="0" applyFont="1" applyFill="1" applyBorder="1" applyAlignment="1">
      <alignment horizontal="center" vertical="center" shrinkToFit="1"/>
    </xf>
    <xf numFmtId="0" fontId="1" fillId="3" borderId="58" xfId="11" applyFont="1" applyFill="1" applyBorder="1" applyAlignment="1">
      <alignment horizontal="center" vertical="center" wrapText="1" shrinkToFit="1"/>
    </xf>
    <xf numFmtId="38" fontId="6" fillId="3" borderId="59" xfId="5" applyFont="1" applyFill="1" applyBorder="1" applyAlignment="1">
      <alignment horizontal="center" vertical="center" wrapText="1" shrinkToFit="1"/>
    </xf>
    <xf numFmtId="0" fontId="6" fillId="3" borderId="60" xfId="11" applyFont="1" applyFill="1" applyBorder="1" applyAlignment="1">
      <alignment horizontal="center" vertical="center" wrapText="1"/>
    </xf>
    <xf numFmtId="0" fontId="6" fillId="3" borderId="63" xfId="11" applyFont="1" applyFill="1" applyBorder="1" applyAlignment="1">
      <alignment horizontal="center" vertical="center" wrapText="1"/>
    </xf>
    <xf numFmtId="0" fontId="0" fillId="6" borderId="58" xfId="11" applyFont="1" applyFill="1" applyBorder="1" applyAlignment="1">
      <alignment horizontal="center" vertical="center" wrapText="1" shrinkToFit="1"/>
    </xf>
    <xf numFmtId="0" fontId="6" fillId="6" borderId="62" xfId="11" applyFont="1" applyFill="1" applyBorder="1" applyAlignment="1">
      <alignment horizontal="center" vertical="center" wrapText="1" shrinkToFit="1"/>
    </xf>
    <xf numFmtId="0" fontId="6" fillId="6" borderId="60" xfId="11" applyFont="1" applyFill="1" applyBorder="1" applyAlignment="1">
      <alignment horizontal="center" vertical="center" wrapText="1"/>
    </xf>
    <xf numFmtId="0" fontId="6" fillId="6" borderId="63" xfId="1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right" shrinkToFit="1"/>
    </xf>
    <xf numFmtId="0" fontId="14" fillId="2" borderId="19" xfId="0" applyFont="1" applyFill="1" applyBorder="1" applyAlignment="1">
      <alignment vertical="center" shrinkToFit="1"/>
    </xf>
    <xf numFmtId="0" fontId="27" fillId="6" borderId="76" xfId="0" applyFont="1" applyFill="1" applyBorder="1" applyAlignment="1">
      <alignment vertical="center" wrapText="1"/>
    </xf>
    <xf numFmtId="0" fontId="0" fillId="6" borderId="3" xfId="0" applyFill="1" applyBorder="1">
      <alignment vertical="center"/>
    </xf>
    <xf numFmtId="0" fontId="14" fillId="2" borderId="0" xfId="0" applyFont="1" applyFill="1" applyBorder="1" applyAlignment="1">
      <alignment vertical="center" shrinkToFit="1"/>
    </xf>
    <xf numFmtId="38" fontId="1" fillId="0" borderId="0" xfId="5" applyFont="1" applyFill="1" applyBorder="1">
      <alignment vertical="center"/>
    </xf>
    <xf numFmtId="38" fontId="5" fillId="3" borderId="85" xfId="5" applyFont="1" applyFill="1" applyBorder="1" applyAlignment="1">
      <alignment horizontal="centerContinuous" vertical="center"/>
    </xf>
    <xf numFmtId="38" fontId="5" fillId="3" borderId="86" xfId="5" applyFont="1" applyFill="1" applyBorder="1" applyAlignment="1">
      <alignment horizontal="centerContinuous" vertical="center"/>
    </xf>
    <xf numFmtId="38" fontId="5" fillId="6" borderId="85" xfId="5" applyFont="1" applyFill="1" applyBorder="1" applyAlignment="1">
      <alignment horizontal="centerContinuous" vertical="center"/>
    </xf>
    <xf numFmtId="38" fontId="5" fillId="6" borderId="86" xfId="5" applyFont="1" applyFill="1" applyBorder="1" applyAlignment="1">
      <alignment horizontal="centerContinuous" vertical="center"/>
    </xf>
    <xf numFmtId="38" fontId="9" fillId="0" borderId="0" xfId="5" applyFont="1" applyFill="1" applyAlignment="1">
      <alignment horizontal="centerContinuous" vertical="center"/>
    </xf>
    <xf numFmtId="0" fontId="0" fillId="0" borderId="0" xfId="11" applyFont="1" applyFill="1" applyAlignment="1">
      <alignment vertical="center"/>
    </xf>
    <xf numFmtId="0" fontId="9" fillId="0" borderId="0" xfId="1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9" applyFont="1" applyBorder="1" applyAlignment="1">
      <alignment horizontal="left" vertical="center"/>
    </xf>
    <xf numFmtId="0" fontId="6" fillId="4" borderId="6" xfId="9" applyFont="1" applyFill="1" applyBorder="1" applyAlignment="1">
      <alignment horizontal="left" vertical="center" shrinkToFit="1"/>
    </xf>
    <xf numFmtId="0" fontId="6" fillId="2" borderId="4" xfId="9" applyFont="1" applyFill="1" applyBorder="1" applyAlignment="1">
      <alignment horizontal="left" vertical="center" shrinkToFit="1"/>
    </xf>
    <xf numFmtId="31" fontId="6" fillId="0" borderId="0" xfId="11" applyNumberFormat="1" applyFont="1" applyFill="1" applyAlignment="1">
      <alignment horizontal="right" vertical="center"/>
    </xf>
    <xf numFmtId="0" fontId="6" fillId="0" borderId="0" xfId="11" applyFont="1" applyFill="1" applyAlignment="1">
      <alignment horizontal="right" vertical="center"/>
    </xf>
    <xf numFmtId="185" fontId="7" fillId="0" borderId="65" xfId="17" applyNumberFormat="1" applyFont="1" applyFill="1" applyBorder="1" applyAlignment="1">
      <alignment horizontal="center" vertical="center"/>
    </xf>
    <xf numFmtId="185" fontId="7" fillId="0" borderId="61" xfId="17" applyNumberFormat="1" applyFont="1" applyFill="1" applyBorder="1" applyAlignment="1">
      <alignment horizontal="center" vertical="center"/>
    </xf>
    <xf numFmtId="185" fontId="7" fillId="0" borderId="58" xfId="17" applyNumberFormat="1" applyFont="1" applyFill="1" applyBorder="1" applyAlignment="1">
      <alignment horizontal="center" vertical="center"/>
    </xf>
    <xf numFmtId="0" fontId="1" fillId="2" borderId="88" xfId="0" applyFont="1" applyFill="1" applyBorder="1" applyAlignment="1">
      <alignment horizontal="center" vertical="center"/>
    </xf>
    <xf numFmtId="0" fontId="1" fillId="2" borderId="87" xfId="0" applyFont="1" applyFill="1" applyBorder="1" applyAlignment="1">
      <alignment horizontal="center" vertical="center"/>
    </xf>
    <xf numFmtId="38" fontId="6" fillId="0" borderId="80" xfId="5" applyFont="1" applyFill="1" applyBorder="1" applyAlignment="1">
      <alignment horizontal="right" vertical="top" wrapText="1"/>
    </xf>
    <xf numFmtId="38" fontId="6" fillId="0" borderId="0" xfId="5" applyFont="1" applyFill="1" applyAlignment="1">
      <alignment horizontal="right" vertical="top" wrapText="1"/>
    </xf>
    <xf numFmtId="38" fontId="6" fillId="0" borderId="0" xfId="5" applyFont="1" applyFill="1" applyAlignment="1">
      <alignment horizontal="right" vertical="center"/>
    </xf>
    <xf numFmtId="0" fontId="0" fillId="6" borderId="17" xfId="0" applyFill="1" applyBorder="1" applyAlignment="1">
      <alignment horizontal="center" vertical="center"/>
    </xf>
    <xf numFmtId="0" fontId="0" fillId="6" borderId="7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83" xfId="0" applyFill="1" applyBorder="1" applyAlignment="1">
      <alignment horizontal="center" vertical="center"/>
    </xf>
    <xf numFmtId="0" fontId="0" fillId="0" borderId="82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8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81" fontId="6" fillId="0" borderId="45" xfId="14" applyNumberFormat="1" applyFont="1" applyFill="1" applyBorder="1" applyAlignment="1">
      <alignment horizontal="center" vertical="center" wrapText="1"/>
    </xf>
    <xf numFmtId="181" fontId="6" fillId="0" borderId="41" xfId="14" applyNumberFormat="1" applyFont="1" applyFill="1" applyBorder="1" applyAlignment="1">
      <alignment horizontal="center" vertical="center"/>
    </xf>
    <xf numFmtId="181" fontId="6" fillId="0" borderId="33" xfId="14" applyNumberFormat="1" applyFont="1" applyFill="1" applyBorder="1" applyAlignment="1">
      <alignment horizontal="center" vertical="top" textRotation="255"/>
    </xf>
    <xf numFmtId="0" fontId="0" fillId="0" borderId="82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80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75" xfId="0" applyFill="1" applyBorder="1" applyAlignment="1">
      <alignment horizontal="center" vertical="center" wrapText="1"/>
    </xf>
    <xf numFmtId="0" fontId="0" fillId="0" borderId="74" xfId="0" applyFill="1" applyBorder="1" applyAlignment="1">
      <alignment horizontal="center" vertical="center" wrapText="1"/>
    </xf>
    <xf numFmtId="0" fontId="0" fillId="0" borderId="8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1" xfId="0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0" fillId="0" borderId="7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 wrapText="1"/>
    </xf>
    <xf numFmtId="0" fontId="0" fillId="3" borderId="79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3" xfId="0" applyFill="1" applyBorder="1" applyAlignment="1">
      <alignment horizontal="center" vertical="center"/>
    </xf>
    <xf numFmtId="0" fontId="1" fillId="0" borderId="7" xfId="11" applyFont="1" applyFill="1" applyBorder="1" applyAlignment="1">
      <alignment horizontal="center" vertical="center" shrinkToFit="1"/>
    </xf>
    <xf numFmtId="0" fontId="1" fillId="0" borderId="10" xfId="11" applyFont="1" applyFill="1" applyBorder="1" applyAlignment="1">
      <alignment horizontal="center" vertical="center" shrinkToFit="1"/>
    </xf>
    <xf numFmtId="0" fontId="1" fillId="0" borderId="8" xfId="11" applyFont="1" applyFill="1" applyBorder="1" applyAlignment="1">
      <alignment horizontal="center" vertical="center" shrinkToFit="1"/>
    </xf>
    <xf numFmtId="0" fontId="1" fillId="5" borderId="7" xfId="11" applyFont="1" applyFill="1" applyBorder="1" applyAlignment="1">
      <alignment horizontal="center" vertical="center"/>
    </xf>
    <xf numFmtId="0" fontId="1" fillId="5" borderId="10" xfId="11" applyFont="1" applyFill="1" applyBorder="1" applyAlignment="1">
      <alignment horizontal="center" vertical="center"/>
    </xf>
    <xf numFmtId="0" fontId="1" fillId="5" borderId="8" xfId="11" applyFont="1" applyFill="1" applyBorder="1" applyAlignment="1">
      <alignment horizontal="center" vertical="center"/>
    </xf>
    <xf numFmtId="181" fontId="6" fillId="0" borderId="68" xfId="11" applyNumberFormat="1" applyFont="1" applyFill="1" applyBorder="1" applyAlignment="1">
      <alignment horizontal="center" vertical="center"/>
    </xf>
    <xf numFmtId="181" fontId="6" fillId="0" borderId="67" xfId="11" applyNumberFormat="1" applyFont="1" applyFill="1" applyBorder="1" applyAlignment="1">
      <alignment horizontal="center" vertical="center"/>
    </xf>
    <xf numFmtId="181" fontId="6" fillId="0" borderId="66" xfId="11" applyNumberFormat="1" applyFont="1" applyFill="1" applyBorder="1" applyAlignment="1">
      <alignment horizontal="center" vertical="center"/>
    </xf>
    <xf numFmtId="181" fontId="6" fillId="0" borderId="33" xfId="11" applyNumberFormat="1" applyFont="1" applyFill="1" applyBorder="1" applyAlignment="1">
      <alignment horizontal="center" vertical="center" wrapText="1"/>
    </xf>
    <xf numFmtId="0" fontId="19" fillId="3" borderId="11" xfId="9" applyFont="1" applyFill="1" applyBorder="1" applyAlignment="1">
      <alignment horizontal="center" vertical="center" wrapText="1"/>
    </xf>
    <xf numFmtId="0" fontId="19" fillId="3" borderId="20" xfId="9" applyFont="1" applyFill="1" applyBorder="1" applyAlignment="1">
      <alignment horizontal="center" vertical="center" wrapText="1"/>
    </xf>
    <xf numFmtId="0" fontId="19" fillId="3" borderId="4" xfId="9" applyFont="1" applyFill="1" applyBorder="1" applyAlignment="1">
      <alignment horizontal="center" vertical="center" wrapText="1"/>
    </xf>
    <xf numFmtId="49" fontId="19" fillId="3" borderId="7" xfId="9" applyNumberFormat="1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44" fillId="0" borderId="11" xfId="9" applyFont="1" applyFill="1" applyBorder="1" applyAlignment="1">
      <alignment horizontal="center" vertical="center" wrapText="1"/>
    </xf>
    <xf numFmtId="0" fontId="44" fillId="0" borderId="20" xfId="9" applyFont="1" applyFill="1" applyBorder="1" applyAlignment="1">
      <alignment horizontal="center" vertical="center" wrapText="1"/>
    </xf>
    <xf numFmtId="0" fontId="44" fillId="0" borderId="4" xfId="9" applyFont="1" applyFill="1" applyBorder="1" applyAlignment="1">
      <alignment horizontal="center" vertical="center" wrapText="1"/>
    </xf>
    <xf numFmtId="0" fontId="44" fillId="2" borderId="11" xfId="9" applyFont="1" applyFill="1" applyBorder="1" applyAlignment="1">
      <alignment horizontal="center" vertical="center" wrapText="1"/>
    </xf>
    <xf numFmtId="0" fontId="44" fillId="2" borderId="20" xfId="9" applyFont="1" applyFill="1" applyBorder="1" applyAlignment="1">
      <alignment horizontal="center" vertical="center" wrapText="1"/>
    </xf>
    <xf numFmtId="0" fontId="44" fillId="2" borderId="4" xfId="9" applyFont="1" applyFill="1" applyBorder="1" applyAlignment="1">
      <alignment horizontal="center" vertical="center" wrapText="1"/>
    </xf>
    <xf numFmtId="0" fontId="28" fillId="3" borderId="11" xfId="9" applyFont="1" applyFill="1" applyBorder="1" applyAlignment="1">
      <alignment horizontal="center" vertical="center" wrapText="1"/>
    </xf>
    <xf numFmtId="0" fontId="28" fillId="3" borderId="20" xfId="9" applyFont="1" applyFill="1" applyBorder="1" applyAlignment="1">
      <alignment horizontal="center" vertical="center" wrapText="1"/>
    </xf>
    <xf numFmtId="0" fontId="28" fillId="3" borderId="4" xfId="9" applyFont="1" applyFill="1" applyBorder="1" applyAlignment="1">
      <alignment horizontal="center" vertical="center" wrapText="1"/>
    </xf>
    <xf numFmtId="0" fontId="5" fillId="3" borderId="11" xfId="9" applyFont="1" applyFill="1" applyBorder="1" applyAlignment="1">
      <alignment horizontal="center" vertical="center" wrapText="1"/>
    </xf>
    <xf numFmtId="0" fontId="5" fillId="3" borderId="20" xfId="9" applyFont="1" applyFill="1" applyBorder="1" applyAlignment="1">
      <alignment horizontal="center" vertical="center" wrapText="1"/>
    </xf>
    <xf numFmtId="0" fontId="5" fillId="3" borderId="4" xfId="9" applyFont="1" applyFill="1" applyBorder="1" applyAlignment="1">
      <alignment horizontal="center" vertical="center" wrapText="1"/>
    </xf>
    <xf numFmtId="0" fontId="63" fillId="0" borderId="11" xfId="9" applyFont="1" applyFill="1" applyBorder="1" applyAlignment="1">
      <alignment horizontal="center" vertical="center" wrapText="1"/>
    </xf>
    <xf numFmtId="0" fontId="63" fillId="0" borderId="20" xfId="9" applyFont="1" applyFill="1" applyBorder="1" applyAlignment="1">
      <alignment horizontal="center" vertical="center" wrapText="1"/>
    </xf>
    <xf numFmtId="0" fontId="63" fillId="0" borderId="4" xfId="0" applyFont="1" applyFill="1" applyBorder="1" applyAlignment="1">
      <alignment horizontal="center" vertical="center" wrapText="1"/>
    </xf>
    <xf numFmtId="0" fontId="0" fillId="3" borderId="7" xfId="9" applyFont="1" applyFill="1" applyBorder="1" applyAlignment="1">
      <alignment horizontal="center" vertical="center" wrapText="1"/>
    </xf>
    <xf numFmtId="0" fontId="0" fillId="3" borderId="10" xfId="9" applyFont="1" applyFill="1" applyBorder="1" applyAlignment="1">
      <alignment horizontal="center" vertical="center" wrapText="1"/>
    </xf>
    <xf numFmtId="0" fontId="0" fillId="3" borderId="11" xfId="9" applyFont="1" applyFill="1" applyBorder="1" applyAlignment="1">
      <alignment horizontal="center" vertical="center" wrapText="1"/>
    </xf>
    <xf numFmtId="0" fontId="0" fillId="3" borderId="4" xfId="9" applyFont="1" applyFill="1" applyBorder="1" applyAlignment="1">
      <alignment horizontal="center" vertical="center"/>
    </xf>
    <xf numFmtId="0" fontId="1" fillId="3" borderId="11" xfId="9" applyFont="1" applyFill="1" applyBorder="1" applyAlignment="1">
      <alignment horizontal="center" vertical="center" wrapText="1"/>
    </xf>
    <xf numFmtId="0" fontId="1" fillId="3" borderId="4" xfId="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/>
    </xf>
    <xf numFmtId="0" fontId="0" fillId="3" borderId="4" xfId="9" applyFont="1" applyFill="1" applyBorder="1" applyAlignment="1">
      <alignment horizontal="center" vertical="center" wrapText="1"/>
    </xf>
    <xf numFmtId="0" fontId="60" fillId="0" borderId="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7" fillId="2" borderId="11" xfId="9" applyFont="1" applyFill="1" applyBorder="1" applyAlignment="1">
      <alignment horizontal="center" vertical="center" wrapText="1"/>
    </xf>
    <xf numFmtId="0" fontId="17" fillId="2" borderId="20" xfId="9" applyFont="1" applyFill="1" applyBorder="1" applyAlignment="1">
      <alignment horizontal="center" vertical="center" wrapText="1"/>
    </xf>
    <xf numFmtId="0" fontId="17" fillId="2" borderId="4" xfId="9" applyFont="1" applyFill="1" applyBorder="1" applyAlignment="1">
      <alignment horizontal="center" vertical="center" wrapText="1"/>
    </xf>
    <xf numFmtId="49" fontId="19" fillId="3" borderId="11" xfId="1" applyNumberFormat="1" applyFont="1" applyFill="1" applyBorder="1" applyAlignment="1" applyProtection="1">
      <alignment horizontal="center" vertical="center" wrapText="1"/>
    </xf>
    <xf numFmtId="49" fontId="19" fillId="3" borderId="20" xfId="1" applyNumberFormat="1" applyFont="1" applyFill="1" applyBorder="1" applyAlignment="1" applyProtection="1">
      <alignment horizontal="center" vertical="center" wrapText="1"/>
    </xf>
    <xf numFmtId="49" fontId="19" fillId="3" borderId="4" xfId="1" applyNumberFormat="1" applyFont="1" applyFill="1" applyBorder="1" applyAlignment="1" applyProtection="1">
      <alignment horizontal="center" vertical="center" wrapText="1"/>
    </xf>
    <xf numFmtId="0" fontId="41" fillId="3" borderId="11" xfId="9" applyFont="1" applyFill="1" applyBorder="1" applyAlignment="1">
      <alignment horizontal="center" vertical="center" wrapText="1"/>
    </xf>
    <xf numFmtId="49" fontId="5" fillId="3" borderId="11" xfId="9" applyNumberFormat="1" applyFont="1" applyFill="1" applyBorder="1" applyAlignment="1">
      <alignment horizontal="center" vertical="center" wrapText="1"/>
    </xf>
    <xf numFmtId="49" fontId="19" fillId="3" borderId="20" xfId="9" applyNumberFormat="1" applyFont="1" applyFill="1" applyBorder="1" applyAlignment="1">
      <alignment horizontal="center" vertical="center" wrapText="1"/>
    </xf>
    <xf numFmtId="49" fontId="19" fillId="3" borderId="4" xfId="9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2" borderId="0" xfId="0" applyFont="1" applyFill="1" applyAlignment="1">
      <alignment horizontal="distributed" vertical="center" shrinkToFit="1"/>
    </xf>
    <xf numFmtId="0" fontId="5" fillId="2" borderId="0" xfId="0" applyFont="1" applyFill="1" applyBorder="1" applyAlignment="1">
      <alignment horizontal="distributed" vertical="center" shrinkToFit="1"/>
    </xf>
    <xf numFmtId="0" fontId="5" fillId="2" borderId="15" xfId="0" applyFont="1" applyFill="1" applyBorder="1" applyAlignment="1">
      <alignment horizontal="distributed" vertical="center" shrinkToFit="1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distributed" vertical="center" shrinkToFit="1"/>
    </xf>
    <xf numFmtId="0" fontId="0" fillId="0" borderId="15" xfId="0" applyBorder="1" applyAlignment="1">
      <alignment horizontal="distributed" vertical="center" shrinkToFit="1"/>
    </xf>
    <xf numFmtId="0" fontId="0" fillId="0" borderId="0" xfId="0" applyAlignment="1">
      <alignment vertical="center"/>
    </xf>
    <xf numFmtId="0" fontId="5" fillId="2" borderId="7" xfId="1" applyFont="1" applyFill="1" applyBorder="1" applyAlignment="1" applyProtection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6" fontId="6" fillId="2" borderId="1" xfId="5" applyNumberFormat="1" applyFont="1" applyFill="1" applyBorder="1" applyAlignment="1">
      <alignment horizontal="left" vertical="center" wrapText="1"/>
    </xf>
    <xf numFmtId="6" fontId="6" fillId="2" borderId="1" xfId="5" applyNumberFormat="1" applyFont="1" applyFill="1" applyBorder="1" applyAlignment="1">
      <alignment horizontal="left" vertical="center"/>
    </xf>
    <xf numFmtId="0" fontId="36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 shrinkToFit="1"/>
    </xf>
    <xf numFmtId="49" fontId="0" fillId="0" borderId="10" xfId="0" applyNumberFormat="1" applyBorder="1" applyAlignment="1">
      <alignment vertical="center"/>
    </xf>
    <xf numFmtId="49" fontId="0" fillId="0" borderId="8" xfId="0" applyNumberFormat="1" applyBorder="1" applyAlignment="1">
      <alignment vertical="center"/>
    </xf>
    <xf numFmtId="180" fontId="11" fillId="2" borderId="1" xfId="9" applyNumberFormat="1" applyFont="1" applyFill="1" applyBorder="1" applyAlignment="1">
      <alignment horizontal="center" vertical="center" shrinkToFit="1"/>
    </xf>
    <xf numFmtId="0" fontId="11" fillId="0" borderId="1" xfId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46" fillId="0" borderId="14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center" vertical="center" wrapText="1"/>
    </xf>
    <xf numFmtId="0" fontId="46" fillId="0" borderId="13" xfId="0" applyFont="1" applyFill="1" applyBorder="1" applyAlignment="1">
      <alignment horizontal="center" vertical="center" wrapText="1"/>
    </xf>
    <xf numFmtId="0" fontId="46" fillId="0" borderId="21" xfId="0" applyFont="1" applyFill="1" applyBorder="1" applyAlignment="1">
      <alignment horizontal="center" vertical="center" wrapText="1"/>
    </xf>
    <xf numFmtId="0" fontId="46" fillId="0" borderId="22" xfId="0" applyFont="1" applyFill="1" applyBorder="1" applyAlignment="1">
      <alignment horizontal="center" vertical="center" wrapText="1"/>
    </xf>
    <xf numFmtId="0" fontId="46" fillId="0" borderId="2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7" xfId="1" applyFont="1" applyFill="1" applyBorder="1" applyAlignment="1" applyProtection="1">
      <alignment horizontal="center" vertical="center"/>
    </xf>
    <xf numFmtId="0" fontId="11" fillId="2" borderId="10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>
      <alignment horizontal="center" vertical="justify" shrinkToFit="1"/>
    </xf>
    <xf numFmtId="0" fontId="11" fillId="2" borderId="10" xfId="0" applyFont="1" applyFill="1" applyBorder="1" applyAlignment="1">
      <alignment horizontal="center" vertical="justify" shrinkToFit="1"/>
    </xf>
    <xf numFmtId="3" fontId="14" fillId="8" borderId="2" xfId="0" applyNumberFormat="1" applyFont="1" applyFill="1" applyBorder="1" applyAlignment="1">
      <alignment horizontal="center" vertical="center"/>
    </xf>
    <xf numFmtId="0" fontId="34" fillId="8" borderId="0" xfId="0" applyFont="1" applyFill="1" applyBorder="1" applyAlignment="1">
      <alignment horizontal="center" vertical="top"/>
    </xf>
    <xf numFmtId="0" fontId="4" fillId="8" borderId="0" xfId="0" applyFont="1" applyFill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182" fontId="7" fillId="2" borderId="7" xfId="0" applyNumberFormat="1" applyFont="1" applyFill="1" applyBorder="1" applyAlignment="1">
      <alignment horizontal="center" vertical="center" shrinkToFit="1"/>
    </xf>
    <xf numFmtId="182" fontId="7" fillId="2" borderId="10" xfId="0" applyNumberFormat="1" applyFont="1" applyFill="1" applyBorder="1" applyAlignment="1">
      <alignment horizontal="center" vertical="center" shrinkToFit="1"/>
    </xf>
    <xf numFmtId="182" fontId="7" fillId="2" borderId="8" xfId="0" applyNumberFormat="1" applyFont="1" applyFill="1" applyBorder="1" applyAlignment="1">
      <alignment horizontal="center" vertical="center" shrinkToFit="1"/>
    </xf>
    <xf numFmtId="0" fontId="4" fillId="8" borderId="0" xfId="0" applyFont="1" applyFill="1" applyBorder="1" applyAlignment="1">
      <alignment horizontal="center" vertical="center" wrapText="1"/>
    </xf>
    <xf numFmtId="0" fontId="17" fillId="8" borderId="0" xfId="0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179" fontId="6" fillId="2" borderId="0" xfId="0" applyNumberFormat="1" applyFont="1" applyFill="1" applyBorder="1" applyAlignment="1">
      <alignment horizontal="center" vertical="center" shrinkToFit="1"/>
    </xf>
    <xf numFmtId="0" fontId="27" fillId="2" borderId="0" xfId="0" applyFont="1" applyFill="1" applyBorder="1" applyAlignment="1">
      <alignment horizontal="center" vertical="center" shrinkToFit="1"/>
    </xf>
    <xf numFmtId="0" fontId="32" fillId="8" borderId="0" xfId="0" applyFont="1" applyFill="1" applyBorder="1" applyAlignment="1">
      <alignment horizontal="center" vertical="center" wrapText="1"/>
    </xf>
    <xf numFmtId="0" fontId="27" fillId="8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0" fillId="8" borderId="0" xfId="0" applyFill="1" applyAlignment="1">
      <alignment vertical="center"/>
    </xf>
    <xf numFmtId="0" fontId="30" fillId="2" borderId="7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37" fillId="8" borderId="7" xfId="0" applyFont="1" applyFill="1" applyBorder="1" applyAlignment="1">
      <alignment horizontal="center" vertical="center"/>
    </xf>
    <xf numFmtId="0" fontId="37" fillId="8" borderId="10" xfId="0" applyFont="1" applyFill="1" applyBorder="1" applyAlignment="1">
      <alignment horizontal="center" vertical="center"/>
    </xf>
    <xf numFmtId="0" fontId="37" fillId="8" borderId="8" xfId="0" applyFont="1" applyFill="1" applyBorder="1" applyAlignment="1">
      <alignment horizontal="center" vertical="center"/>
    </xf>
    <xf numFmtId="181" fontId="14" fillId="8" borderId="2" xfId="0" applyNumberFormat="1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27" fillId="2" borderId="0" xfId="0" applyFont="1" applyFill="1" applyAlignment="1">
      <alignment horizontal="left" vertical="center" wrapText="1" shrinkToFit="1"/>
    </xf>
    <xf numFmtId="0" fontId="27" fillId="2" borderId="0" xfId="0" applyFont="1" applyFill="1" applyBorder="1" applyAlignment="1">
      <alignment horizontal="left" vertical="center" wrapText="1" shrinkToFit="1"/>
    </xf>
    <xf numFmtId="0" fontId="0" fillId="2" borderId="0" xfId="0" applyFill="1" applyAlignment="1">
      <alignment vertical="center" shrinkToFit="1"/>
    </xf>
    <xf numFmtId="0" fontId="34" fillId="2" borderId="0" xfId="0" applyFont="1" applyFill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0" fillId="2" borderId="0" xfId="0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8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9" fillId="2" borderId="7" xfId="0" applyFont="1" applyFill="1" applyBorder="1" applyAlignment="1">
      <alignment vertical="center" shrinkToFit="1"/>
    </xf>
    <xf numFmtId="182" fontId="9" fillId="2" borderId="7" xfId="0" applyNumberFormat="1" applyFont="1" applyFill="1" applyBorder="1" applyAlignment="1">
      <alignment horizontal="center" vertical="center" shrinkToFit="1"/>
    </xf>
    <xf numFmtId="182" fontId="9" fillId="2" borderId="10" xfId="0" applyNumberFormat="1" applyFont="1" applyFill="1" applyBorder="1" applyAlignment="1">
      <alignment horizontal="center" vertical="center" shrinkToFit="1"/>
    </xf>
    <xf numFmtId="182" fontId="9" fillId="2" borderId="8" xfId="0" applyNumberFormat="1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13" fillId="2" borderId="7" xfId="2" applyFont="1" applyFill="1" applyBorder="1" applyAlignment="1" applyProtection="1">
      <alignment horizontal="center" vertical="center" shrinkToFit="1"/>
    </xf>
    <xf numFmtId="0" fontId="13" fillId="0" borderId="10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13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34" fillId="2" borderId="17" xfId="0" applyFont="1" applyFill="1" applyBorder="1" applyAlignment="1">
      <alignment horizontal="center" vertical="center" shrinkToFit="1"/>
    </xf>
    <xf numFmtId="0" fontId="4" fillId="2" borderId="19" xfId="8" applyFont="1" applyFill="1" applyBorder="1" applyAlignment="1">
      <alignment horizontal="center" vertical="center"/>
    </xf>
    <xf numFmtId="49" fontId="9" fillId="7" borderId="19" xfId="8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30" fillId="2" borderId="17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18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 wrapText="1"/>
    </xf>
    <xf numFmtId="0" fontId="0" fillId="2" borderId="17" xfId="0" applyFill="1" applyBorder="1" applyAlignment="1">
      <alignment vertical="center" textRotation="255" shrinkToFit="1"/>
    </xf>
    <xf numFmtId="0" fontId="0" fillId="0" borderId="1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2" borderId="9" xfId="0" applyFill="1" applyBorder="1" applyAlignment="1">
      <alignment vertical="center"/>
    </xf>
    <xf numFmtId="0" fontId="0" fillId="0" borderId="15" xfId="0" applyBorder="1">
      <alignment vertical="center"/>
    </xf>
    <xf numFmtId="0" fontId="0" fillId="2" borderId="17" xfId="0" applyFill="1" applyBorder="1" applyAlignment="1">
      <alignment vertical="center"/>
    </xf>
    <xf numFmtId="0" fontId="0" fillId="0" borderId="9" xfId="0" applyBorder="1">
      <alignment vertical="center"/>
    </xf>
    <xf numFmtId="0" fontId="21" fillId="2" borderId="7" xfId="2" applyFont="1" applyFill="1" applyBorder="1" applyAlignment="1" applyProtection="1">
      <alignment horizontal="center" vertical="center" shrinkToFit="1"/>
    </xf>
    <xf numFmtId="0" fontId="21" fillId="2" borderId="10" xfId="2" applyFont="1" applyFill="1" applyBorder="1" applyAlignment="1" applyProtection="1">
      <alignment horizontal="center" vertical="center" shrinkToFit="1"/>
    </xf>
    <xf numFmtId="0" fontId="21" fillId="2" borderId="8" xfId="2" applyFont="1" applyFill="1" applyBorder="1" applyAlignment="1" applyProtection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65" fillId="2" borderId="7" xfId="0" applyFont="1" applyFill="1" applyBorder="1" applyAlignment="1">
      <alignment horizontal="left" vertical="center" wrapText="1"/>
    </xf>
    <xf numFmtId="0" fontId="65" fillId="2" borderId="10" xfId="0" applyFont="1" applyFill="1" applyBorder="1" applyAlignment="1">
      <alignment horizontal="left" vertical="center" wrapText="1"/>
    </xf>
    <xf numFmtId="0" fontId="65" fillId="2" borderId="8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right" vertical="center" shrinkToFit="1"/>
    </xf>
    <xf numFmtId="0" fontId="9" fillId="2" borderId="1" xfId="0" applyFont="1" applyFill="1" applyBorder="1" applyAlignment="1">
      <alignment vertical="center" shrinkToFi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7" fillId="2" borderId="17" xfId="0" applyFont="1" applyFill="1" applyBorder="1" applyAlignment="1">
      <alignment vertical="center" textRotation="255" shrinkToFit="1"/>
    </xf>
    <xf numFmtId="0" fontId="34" fillId="2" borderId="0" xfId="0" applyFont="1" applyFill="1" applyBorder="1" applyAlignment="1">
      <alignment horizontal="center" vertical="center" wrapText="1" shrinkToFit="1"/>
    </xf>
    <xf numFmtId="176" fontId="53" fillId="2" borderId="0" xfId="0" applyNumberFormat="1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vertical="center" shrinkToFit="1"/>
    </xf>
    <xf numFmtId="0" fontId="9" fillId="2" borderId="8" xfId="0" applyFont="1" applyFill="1" applyBorder="1" applyAlignment="1">
      <alignment vertical="center" shrinkToFit="1"/>
    </xf>
    <xf numFmtId="0" fontId="27" fillId="2" borderId="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shrinkToFit="1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181" fontId="1" fillId="0" borderId="45" xfId="14" applyNumberFormat="1" applyFont="1" applyFill="1" applyBorder="1" applyAlignment="1">
      <alignment horizontal="center" vertical="center"/>
    </xf>
    <xf numFmtId="181" fontId="1" fillId="0" borderId="41" xfId="14" applyNumberFormat="1" applyFont="1" applyFill="1" applyBorder="1" applyAlignment="1">
      <alignment horizontal="center" vertical="center"/>
    </xf>
    <xf numFmtId="0" fontId="75" fillId="11" borderId="7" xfId="15" applyFont="1" applyFill="1" applyBorder="1" applyAlignment="1">
      <alignment horizontal="center" vertical="center" wrapText="1" shrinkToFit="1"/>
    </xf>
    <xf numFmtId="0" fontId="75" fillId="11" borderId="8" xfId="15" applyFont="1" applyFill="1" applyBorder="1" applyAlignment="1">
      <alignment horizontal="center" vertical="center" shrinkToFit="1"/>
    </xf>
  </cellXfs>
  <cellStyles count="18">
    <cellStyle name="ハイパーリンク" xfId="1" builtinId="8"/>
    <cellStyle name="ハイパーリンク 2" xfId="2"/>
    <cellStyle name="桁蟻唇Ｆ [0.00]_991026IW" xfId="3"/>
    <cellStyle name="桁蟻唇Ｆ_991026IW" xfId="4"/>
    <cellStyle name="桁区切り" xfId="5" builtinId="6"/>
    <cellStyle name="桁区切り 2" xfId="12"/>
    <cellStyle name="桁区切り 3" xfId="16"/>
    <cellStyle name="脱浦 [0.00]_991026IW" xfId="6"/>
    <cellStyle name="脱浦_991026IW" xfId="7"/>
    <cellStyle name="通貨" xfId="17" builtinId="7"/>
    <cellStyle name="通貨 2" xfId="13"/>
    <cellStyle name="標準" xfId="0" builtinId="0"/>
    <cellStyle name="標準 2" xfId="8"/>
    <cellStyle name="標準 3" xfId="15"/>
    <cellStyle name="標準_【変更】実習者リスト5.25" xfId="9"/>
    <cellStyle name="標準_Book1" xfId="11"/>
    <cellStyle name="標準_Sheet2" xfId="10"/>
    <cellStyle name="標準_法人レンタル新料金表（20110614～）" xfId="14"/>
  </cellStyles>
  <dxfs count="23"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47625</xdr:rowOff>
    </xdr:from>
    <xdr:to>
      <xdr:col>0</xdr:col>
      <xdr:colOff>0</xdr:colOff>
      <xdr:row>25</xdr:row>
      <xdr:rowOff>171450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0" y="4162425"/>
          <a:ext cx="0" cy="295275"/>
        </a:xfrm>
        <a:prstGeom prst="rightArrow">
          <a:avLst>
            <a:gd name="adj1" fmla="val 33333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2</xdr:col>
      <xdr:colOff>428625</xdr:colOff>
      <xdr:row>3</xdr:row>
      <xdr:rowOff>57150</xdr:rowOff>
    </xdr:from>
    <xdr:ext cx="1476375" cy="1181100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02" t="22411" r="23802"/>
        <a:stretch>
          <a:fillRect/>
        </a:stretch>
      </xdr:blipFill>
      <xdr:spPr bwMode="auto">
        <a:xfrm>
          <a:off x="1800225" y="571500"/>
          <a:ext cx="14763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7</xdr:col>
      <xdr:colOff>257175</xdr:colOff>
      <xdr:row>3</xdr:row>
      <xdr:rowOff>95250</xdr:rowOff>
    </xdr:from>
    <xdr:to>
      <xdr:col>8</xdr:col>
      <xdr:colOff>904875</xdr:colOff>
      <xdr:row>4</xdr:row>
      <xdr:rowOff>172138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923925"/>
          <a:ext cx="1724025" cy="10770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606136</xdr:colOff>
      <xdr:row>21</xdr:row>
      <xdr:rowOff>341036</xdr:rowOff>
    </xdr:from>
    <xdr:to>
      <xdr:col>15</xdr:col>
      <xdr:colOff>606136</xdr:colOff>
      <xdr:row>23</xdr:row>
      <xdr:rowOff>238991</xdr:rowOff>
    </xdr:to>
    <xdr:sp macro="" textlink="">
      <xdr:nvSpPr>
        <xdr:cNvPr id="1125" name="Line 82"/>
        <xdr:cNvSpPr>
          <a:spLocks noChangeShapeType="1"/>
        </xdr:cNvSpPr>
      </xdr:nvSpPr>
      <xdr:spPr bwMode="auto">
        <a:xfrm flipV="1">
          <a:off x="16608136" y="6662172"/>
          <a:ext cx="0" cy="486774"/>
        </a:xfrm>
        <a:prstGeom prst="line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606137</xdr:colOff>
      <xdr:row>21</xdr:row>
      <xdr:rowOff>363682</xdr:rowOff>
    </xdr:from>
    <xdr:to>
      <xdr:col>17</xdr:col>
      <xdr:colOff>606137</xdr:colOff>
      <xdr:row>23</xdr:row>
      <xdr:rowOff>67540</xdr:rowOff>
    </xdr:to>
    <xdr:sp macro="" textlink="">
      <xdr:nvSpPr>
        <xdr:cNvPr id="1126" name="Line 83"/>
        <xdr:cNvSpPr>
          <a:spLocks noChangeShapeType="1"/>
        </xdr:cNvSpPr>
      </xdr:nvSpPr>
      <xdr:spPr bwMode="auto">
        <a:xfrm flipH="1" flipV="1">
          <a:off x="18530455" y="6684818"/>
          <a:ext cx="0" cy="292677"/>
        </a:xfrm>
        <a:prstGeom prst="line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398318</xdr:colOff>
      <xdr:row>27</xdr:row>
      <xdr:rowOff>242455</xdr:rowOff>
    </xdr:from>
    <xdr:to>
      <xdr:col>16</xdr:col>
      <xdr:colOff>417983</xdr:colOff>
      <xdr:row>30</xdr:row>
      <xdr:rowOff>235943</xdr:rowOff>
    </xdr:to>
    <xdr:cxnSp macro="">
      <xdr:nvCxnSpPr>
        <xdr:cNvPr id="11" name="直線コネクタ 7"/>
        <xdr:cNvCxnSpPr>
          <a:cxnSpLocks noChangeShapeType="1"/>
        </xdr:cNvCxnSpPr>
      </xdr:nvCxnSpPr>
      <xdr:spPr bwMode="auto">
        <a:xfrm>
          <a:off x="17387454" y="8555182"/>
          <a:ext cx="19665" cy="928670"/>
        </a:xfrm>
        <a:prstGeom prst="line">
          <a:avLst/>
        </a:prstGeom>
        <a:noFill/>
        <a:ln w="19050" algn="ctr">
          <a:solidFill>
            <a:srgbClr val="3333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606136</xdr:colOff>
      <xdr:row>21</xdr:row>
      <xdr:rowOff>341036</xdr:rowOff>
    </xdr:from>
    <xdr:to>
      <xdr:col>15</xdr:col>
      <xdr:colOff>606136</xdr:colOff>
      <xdr:row>23</xdr:row>
      <xdr:rowOff>238991</xdr:rowOff>
    </xdr:to>
    <xdr:sp macro="" textlink="">
      <xdr:nvSpPr>
        <xdr:cNvPr id="2" name="Line 82"/>
        <xdr:cNvSpPr>
          <a:spLocks noChangeShapeType="1"/>
        </xdr:cNvSpPr>
      </xdr:nvSpPr>
      <xdr:spPr bwMode="auto">
        <a:xfrm flipV="1">
          <a:off x="16322386" y="6684686"/>
          <a:ext cx="0" cy="488505"/>
        </a:xfrm>
        <a:prstGeom prst="line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606137</xdr:colOff>
      <xdr:row>21</xdr:row>
      <xdr:rowOff>363682</xdr:rowOff>
    </xdr:from>
    <xdr:to>
      <xdr:col>17</xdr:col>
      <xdr:colOff>606137</xdr:colOff>
      <xdr:row>23</xdr:row>
      <xdr:rowOff>67540</xdr:rowOff>
    </xdr:to>
    <xdr:sp macro="" textlink="">
      <xdr:nvSpPr>
        <xdr:cNvPr id="3" name="Line 83"/>
        <xdr:cNvSpPr>
          <a:spLocks noChangeShapeType="1"/>
        </xdr:cNvSpPr>
      </xdr:nvSpPr>
      <xdr:spPr bwMode="auto">
        <a:xfrm flipH="1" flipV="1">
          <a:off x="18417887" y="6707332"/>
          <a:ext cx="0" cy="294408"/>
        </a:xfrm>
        <a:prstGeom prst="line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502228</xdr:colOff>
      <xdr:row>20</xdr:row>
      <xdr:rowOff>346363</xdr:rowOff>
    </xdr:from>
    <xdr:to>
      <xdr:col>12</xdr:col>
      <xdr:colOff>2287115</xdr:colOff>
      <xdr:row>22</xdr:row>
      <xdr:rowOff>64819</xdr:rowOff>
    </xdr:to>
    <xdr:sp macro="" textlink="">
      <xdr:nvSpPr>
        <xdr:cNvPr id="4" name="AutoShape 9"/>
        <xdr:cNvSpPr>
          <a:spLocks/>
        </xdr:cNvSpPr>
      </xdr:nvSpPr>
      <xdr:spPr bwMode="auto">
        <a:xfrm>
          <a:off x="9698183" y="6251863"/>
          <a:ext cx="2720068" cy="549729"/>
        </a:xfrm>
        <a:prstGeom prst="borderCallout2">
          <a:avLst>
            <a:gd name="adj1" fmla="val 20690"/>
            <a:gd name="adj2" fmla="val -2796"/>
            <a:gd name="adj3" fmla="val 20690"/>
            <a:gd name="adj4" fmla="val -2796"/>
            <a:gd name="adj5" fmla="val -14197"/>
            <a:gd name="adj6" fmla="val -43071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追記事項があればご入力願います</a:t>
          </a:r>
        </a:p>
      </xdr:txBody>
    </xdr:sp>
    <xdr:clientData/>
  </xdr:twoCellAnchor>
  <xdr:twoCellAnchor>
    <xdr:from>
      <xdr:col>1</xdr:col>
      <xdr:colOff>346364</xdr:colOff>
      <xdr:row>30</xdr:row>
      <xdr:rowOff>121232</xdr:rowOff>
    </xdr:from>
    <xdr:to>
      <xdr:col>6</xdr:col>
      <xdr:colOff>137185</xdr:colOff>
      <xdr:row>33</xdr:row>
      <xdr:rowOff>34640</xdr:rowOff>
    </xdr:to>
    <xdr:sp macro="" textlink="">
      <xdr:nvSpPr>
        <xdr:cNvPr id="5" name="Rectangle 8"/>
        <xdr:cNvSpPr>
          <a:spLocks noChangeArrowheads="1"/>
        </xdr:cNvSpPr>
      </xdr:nvSpPr>
      <xdr:spPr bwMode="auto">
        <a:xfrm>
          <a:off x="640773" y="9369141"/>
          <a:ext cx="3237139" cy="848590"/>
        </a:xfrm>
        <a:prstGeom prst="rect">
          <a:avLst/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必要数をご入力願います</a:t>
          </a: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スタンダードをご注文いただく場合は必ず</a:t>
          </a: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セット内容もプルダウンで選択ください</a:t>
          </a:r>
        </a:p>
      </xdr:txBody>
    </xdr:sp>
    <xdr:clientData/>
  </xdr:twoCellAnchor>
  <xdr:twoCellAnchor>
    <xdr:from>
      <xdr:col>1</xdr:col>
      <xdr:colOff>103910</xdr:colOff>
      <xdr:row>28</xdr:row>
      <xdr:rowOff>103911</xdr:rowOff>
    </xdr:from>
    <xdr:to>
      <xdr:col>6</xdr:col>
      <xdr:colOff>536867</xdr:colOff>
      <xdr:row>30</xdr:row>
      <xdr:rowOff>151219</xdr:rowOff>
    </xdr:to>
    <xdr:sp macro="" textlink="">
      <xdr:nvSpPr>
        <xdr:cNvPr id="6" name="AutoShape 7"/>
        <xdr:cNvSpPr>
          <a:spLocks/>
        </xdr:cNvSpPr>
      </xdr:nvSpPr>
      <xdr:spPr bwMode="auto">
        <a:xfrm rot="16200000">
          <a:off x="2002576" y="7124109"/>
          <a:ext cx="670762" cy="3879275"/>
        </a:xfrm>
        <a:prstGeom prst="leftBrace">
          <a:avLst>
            <a:gd name="adj1" fmla="val 33768"/>
            <a:gd name="adj2" fmla="val 47733"/>
          </a:avLst>
        </a:prstGeom>
        <a:noFill/>
        <a:ln w="9525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744682</xdr:colOff>
      <xdr:row>29</xdr:row>
      <xdr:rowOff>164522</xdr:rowOff>
    </xdr:from>
    <xdr:to>
      <xdr:col>9</xdr:col>
      <xdr:colOff>306037</xdr:colOff>
      <xdr:row>30</xdr:row>
      <xdr:rowOff>247402</xdr:rowOff>
    </xdr:to>
    <xdr:sp macro="" textlink="">
      <xdr:nvSpPr>
        <xdr:cNvPr id="7" name="AutoShape 3"/>
        <xdr:cNvSpPr>
          <a:spLocks/>
        </xdr:cNvSpPr>
      </xdr:nvSpPr>
      <xdr:spPr bwMode="auto">
        <a:xfrm>
          <a:off x="5126182" y="9063593"/>
          <a:ext cx="1752105" cy="382238"/>
        </a:xfrm>
        <a:prstGeom prst="borderCallout2">
          <a:avLst>
            <a:gd name="adj1" fmla="val 28569"/>
            <a:gd name="adj2" fmla="val -4324"/>
            <a:gd name="adj3" fmla="val 28569"/>
            <a:gd name="adj4" fmla="val -4324"/>
            <a:gd name="adj5" fmla="val -138097"/>
            <a:gd name="adj6" fmla="val -19458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プルダウンで選択願います</a:t>
          </a:r>
        </a:p>
      </xdr:txBody>
    </xdr:sp>
    <xdr:clientData/>
  </xdr:twoCellAnchor>
  <xdr:twoCellAnchor>
    <xdr:from>
      <xdr:col>10</xdr:col>
      <xdr:colOff>121226</xdr:colOff>
      <xdr:row>29</xdr:row>
      <xdr:rowOff>51954</xdr:rowOff>
    </xdr:from>
    <xdr:to>
      <xdr:col>12</xdr:col>
      <xdr:colOff>494186</xdr:colOff>
      <xdr:row>30</xdr:row>
      <xdr:rowOff>281792</xdr:rowOff>
    </xdr:to>
    <xdr:sp macro="" textlink="">
      <xdr:nvSpPr>
        <xdr:cNvPr id="8" name="AutoShape 3"/>
        <xdr:cNvSpPr>
          <a:spLocks/>
        </xdr:cNvSpPr>
      </xdr:nvSpPr>
      <xdr:spPr bwMode="auto">
        <a:xfrm>
          <a:off x="7897090" y="8988136"/>
          <a:ext cx="2728232" cy="541565"/>
        </a:xfrm>
        <a:prstGeom prst="borderCallout2">
          <a:avLst>
            <a:gd name="adj1" fmla="val 20690"/>
            <a:gd name="adj2" fmla="val -2787"/>
            <a:gd name="adj3" fmla="val 20690"/>
            <a:gd name="adj4" fmla="val -14634"/>
            <a:gd name="adj5" fmla="val -81032"/>
            <a:gd name="adj6" fmla="val -23441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異なったフリガナが表示されている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場合は直接入力にてご変更願います</a:t>
          </a:r>
        </a:p>
      </xdr:txBody>
    </xdr:sp>
    <xdr:clientData/>
  </xdr:twoCellAnchor>
  <xdr:twoCellAnchor>
    <xdr:from>
      <xdr:col>12</xdr:col>
      <xdr:colOff>2026228</xdr:colOff>
      <xdr:row>29</xdr:row>
      <xdr:rowOff>86590</xdr:rowOff>
    </xdr:from>
    <xdr:to>
      <xdr:col>13</xdr:col>
      <xdr:colOff>1870363</xdr:colOff>
      <xdr:row>30</xdr:row>
      <xdr:rowOff>294409</xdr:rowOff>
    </xdr:to>
    <xdr:sp macro="" textlink="">
      <xdr:nvSpPr>
        <xdr:cNvPr id="9" name="AutoShape 3"/>
        <xdr:cNvSpPr>
          <a:spLocks/>
        </xdr:cNvSpPr>
      </xdr:nvSpPr>
      <xdr:spPr bwMode="auto">
        <a:xfrm>
          <a:off x="12157364" y="9022772"/>
          <a:ext cx="2545772" cy="519546"/>
        </a:xfrm>
        <a:prstGeom prst="borderCallout2">
          <a:avLst>
            <a:gd name="adj1" fmla="val 28569"/>
            <a:gd name="adj2" fmla="val -1792"/>
            <a:gd name="adj3" fmla="val 28569"/>
            <a:gd name="adj4" fmla="val -13870"/>
            <a:gd name="adj5" fmla="val -88097"/>
            <a:gd name="adj6" fmla="val -25949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都道府県より入力願います</a:t>
          </a:r>
        </a:p>
      </xdr:txBody>
    </xdr:sp>
    <xdr:clientData/>
  </xdr:twoCellAnchor>
  <xdr:twoCellAnchor>
    <xdr:from>
      <xdr:col>16</xdr:col>
      <xdr:colOff>294409</xdr:colOff>
      <xdr:row>29</xdr:row>
      <xdr:rowOff>259773</xdr:rowOff>
    </xdr:from>
    <xdr:to>
      <xdr:col>18</xdr:col>
      <xdr:colOff>27709</xdr:colOff>
      <xdr:row>31</xdr:row>
      <xdr:rowOff>58442</xdr:rowOff>
    </xdr:to>
    <xdr:sp macro="" textlink="">
      <xdr:nvSpPr>
        <xdr:cNvPr id="10" name="AutoShape 3"/>
        <xdr:cNvSpPr>
          <a:spLocks/>
        </xdr:cNvSpPr>
      </xdr:nvSpPr>
      <xdr:spPr bwMode="auto">
        <a:xfrm>
          <a:off x="17283545" y="9195955"/>
          <a:ext cx="1828800" cy="422123"/>
        </a:xfrm>
        <a:prstGeom prst="borderCallout2">
          <a:avLst>
            <a:gd name="adj1" fmla="val 26667"/>
            <a:gd name="adj2" fmla="val 104301"/>
            <a:gd name="adj3" fmla="val 26667"/>
            <a:gd name="adj4" fmla="val 109139"/>
            <a:gd name="adj5" fmla="val -164444"/>
            <a:gd name="adj6" fmla="val 121505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プルダウンで選択下さい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47625</xdr:rowOff>
    </xdr:from>
    <xdr:to>
      <xdr:col>0</xdr:col>
      <xdr:colOff>0</xdr:colOff>
      <xdr:row>21</xdr:row>
      <xdr:rowOff>171450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0" y="3667125"/>
          <a:ext cx="0" cy="304800"/>
        </a:xfrm>
        <a:prstGeom prst="rightArrow">
          <a:avLst>
            <a:gd name="adj1" fmla="val 33333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ost.japanpost.jp/zipcode/index.html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search.post.japanpost.jp/zipcode/index.html" TargetMode="External"/><Relationship Id="rId1" Type="http://schemas.openxmlformats.org/officeDocument/2006/relationships/hyperlink" Target="https://www.hatchi.info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atchi.info/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://www.post.japanpost.jp/zipcode/index.html" TargetMode="External"/><Relationship Id="rId1" Type="http://schemas.openxmlformats.org/officeDocument/2006/relationships/hyperlink" Target="http://search.post.japanpost.jp/zipcode/index.html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showGridLines="0" view="pageBreakPreview" zoomScale="85" zoomScaleNormal="85" zoomScaleSheetLayoutView="85" workbookViewId="0">
      <selection activeCell="I6" sqref="I6:I8"/>
    </sheetView>
  </sheetViews>
  <sheetFormatPr defaultRowHeight="13.5" x14ac:dyDescent="0.15"/>
  <cols>
    <col min="1" max="1" width="13.125" style="207" customWidth="1"/>
    <col min="2" max="2" width="5.375" style="210" customWidth="1"/>
    <col min="3" max="3" width="14.125" style="306" customWidth="1"/>
    <col min="4" max="4" width="17.125" style="306" customWidth="1"/>
    <col min="5" max="5" width="3.625" style="306" customWidth="1"/>
    <col min="6" max="6" width="13.125" style="207" customWidth="1"/>
    <col min="7" max="7" width="5.375" style="306" customWidth="1"/>
    <col min="8" max="8" width="14.125" style="209" customWidth="1"/>
    <col min="9" max="9" width="17.125" style="306" customWidth="1"/>
    <col min="10" max="10" width="3.625" style="207" customWidth="1"/>
    <col min="11" max="11" width="9" style="207"/>
    <col min="12" max="12" width="17.5" style="207" customWidth="1"/>
    <col min="13" max="13" width="18.25" style="207" customWidth="1"/>
    <col min="14" max="16384" width="9" style="207"/>
  </cols>
  <sheetData>
    <row r="1" spans="1:13" ht="21.75" customHeight="1" x14ac:dyDescent="0.15">
      <c r="A1" s="380" t="s">
        <v>343</v>
      </c>
      <c r="B1" s="380"/>
      <c r="C1" s="380"/>
      <c r="D1" s="380"/>
      <c r="E1" s="380"/>
      <c r="F1" s="380"/>
      <c r="G1" s="380"/>
      <c r="H1" s="380"/>
      <c r="I1" s="380"/>
      <c r="K1" s="385" t="s">
        <v>342</v>
      </c>
      <c r="L1" s="386"/>
    </row>
    <row r="2" spans="1:13" ht="19.5" thickBot="1" x14ac:dyDescent="0.2">
      <c r="A2" s="379" t="s">
        <v>341</v>
      </c>
      <c r="B2" s="378"/>
      <c r="C2" s="378"/>
      <c r="D2" s="378"/>
      <c r="E2" s="378"/>
      <c r="F2" s="378"/>
      <c r="G2" s="378"/>
      <c r="H2" s="378"/>
      <c r="I2" s="378"/>
    </row>
    <row r="3" spans="1:13" s="367" customFormat="1" ht="24" customHeight="1" x14ac:dyDescent="0.15">
      <c r="A3" s="390" t="s">
        <v>339</v>
      </c>
      <c r="B3" s="391"/>
      <c r="C3" s="377" t="s">
        <v>340</v>
      </c>
      <c r="D3" s="376"/>
      <c r="F3" s="390" t="s">
        <v>339</v>
      </c>
      <c r="G3" s="391"/>
      <c r="H3" s="375" t="s">
        <v>338</v>
      </c>
      <c r="I3" s="374"/>
      <c r="K3" s="394" t="s">
        <v>337</v>
      </c>
      <c r="L3" s="394"/>
    </row>
    <row r="4" spans="1:13" s="367" customFormat="1" ht="78.75" customHeight="1" x14ac:dyDescent="0.15">
      <c r="A4" s="399" t="s">
        <v>336</v>
      </c>
      <c r="B4" s="400"/>
      <c r="C4" s="395"/>
      <c r="D4" s="396"/>
      <c r="F4" s="399" t="s">
        <v>336</v>
      </c>
      <c r="G4" s="400"/>
      <c r="H4" s="423"/>
      <c r="I4" s="424"/>
      <c r="J4" s="392" t="s">
        <v>335</v>
      </c>
      <c r="K4" s="393"/>
      <c r="L4" s="393"/>
    </row>
    <row r="5" spans="1:13" s="367" customFormat="1" ht="24" customHeight="1" x14ac:dyDescent="0.15">
      <c r="A5" s="401"/>
      <c r="B5" s="402"/>
      <c r="C5" s="397"/>
      <c r="D5" s="398"/>
      <c r="F5" s="401"/>
      <c r="G5" s="402"/>
      <c r="H5" s="425"/>
      <c r="I5" s="426"/>
      <c r="J5" s="207"/>
      <c r="K5" s="373"/>
      <c r="L5" s="181"/>
    </row>
    <row r="6" spans="1:13" s="367" customFormat="1" ht="40.5" customHeight="1" x14ac:dyDescent="0.15">
      <c r="A6" s="412" t="s">
        <v>332</v>
      </c>
      <c r="B6" s="413"/>
      <c r="C6" s="371" t="s">
        <v>334</v>
      </c>
      <c r="D6" s="370" t="s">
        <v>333</v>
      </c>
      <c r="F6" s="406" t="s">
        <v>332</v>
      </c>
      <c r="G6" s="407"/>
      <c r="H6" s="417" t="s">
        <v>330</v>
      </c>
      <c r="I6" s="420" t="s">
        <v>331</v>
      </c>
      <c r="J6" s="207"/>
    </row>
    <row r="7" spans="1:13" s="367" customFormat="1" ht="40.5" customHeight="1" x14ac:dyDescent="0.15">
      <c r="A7" s="414"/>
      <c r="B7" s="413"/>
      <c r="C7" s="371" t="s">
        <v>330</v>
      </c>
      <c r="D7" s="370" t="s">
        <v>329</v>
      </c>
      <c r="F7" s="408"/>
      <c r="G7" s="409"/>
      <c r="H7" s="418"/>
      <c r="I7" s="421"/>
      <c r="J7" s="207"/>
      <c r="K7" s="372"/>
      <c r="L7" s="368"/>
    </row>
    <row r="8" spans="1:13" s="367" customFormat="1" ht="52.5" customHeight="1" thickBot="1" x14ac:dyDescent="0.2">
      <c r="A8" s="415"/>
      <c r="B8" s="416"/>
      <c r="C8" s="371" t="s">
        <v>328</v>
      </c>
      <c r="D8" s="370" t="s">
        <v>327</v>
      </c>
      <c r="F8" s="410"/>
      <c r="G8" s="411"/>
      <c r="H8" s="419"/>
      <c r="I8" s="422"/>
      <c r="J8" s="207"/>
      <c r="K8" s="369"/>
      <c r="L8" s="368"/>
    </row>
    <row r="9" spans="1:13" ht="38.25" customHeight="1" thickBot="1" x14ac:dyDescent="0.2">
      <c r="A9" s="366" t="s">
        <v>215</v>
      </c>
      <c r="B9" s="365" t="s">
        <v>326</v>
      </c>
      <c r="C9" s="364" t="s">
        <v>325</v>
      </c>
      <c r="D9" s="363" t="s">
        <v>324</v>
      </c>
      <c r="E9" s="207"/>
      <c r="F9" s="362" t="s">
        <v>215</v>
      </c>
      <c r="G9" s="361" t="s">
        <v>326</v>
      </c>
      <c r="H9" s="360" t="s">
        <v>325</v>
      </c>
      <c r="I9" s="359" t="s">
        <v>324</v>
      </c>
      <c r="K9" s="358" t="s">
        <v>145</v>
      </c>
      <c r="L9" s="357" t="s">
        <v>323</v>
      </c>
    </row>
    <row r="10" spans="1:13" ht="16.5" customHeight="1" x14ac:dyDescent="0.15">
      <c r="A10" s="355" t="s">
        <v>322</v>
      </c>
      <c r="B10" s="354"/>
      <c r="C10" s="356">
        <v>6160</v>
      </c>
      <c r="D10" s="352">
        <v>5852</v>
      </c>
      <c r="E10" s="207"/>
      <c r="F10" s="355" t="s">
        <v>322</v>
      </c>
      <c r="G10" s="354"/>
      <c r="H10" s="353">
        <v>5060</v>
      </c>
      <c r="I10" s="352">
        <v>4807</v>
      </c>
      <c r="K10" s="351" t="s">
        <v>321</v>
      </c>
      <c r="L10" s="350">
        <v>4180</v>
      </c>
      <c r="M10" s="311"/>
    </row>
    <row r="11" spans="1:13" ht="16.5" customHeight="1" x14ac:dyDescent="0.15">
      <c r="A11" s="348">
        <v>6</v>
      </c>
      <c r="B11" s="248"/>
      <c r="C11" s="339">
        <v>6270</v>
      </c>
      <c r="D11" s="338">
        <v>5956</v>
      </c>
      <c r="E11" s="207"/>
      <c r="F11" s="348">
        <v>6</v>
      </c>
      <c r="G11" s="337"/>
      <c r="H11" s="339">
        <v>5148</v>
      </c>
      <c r="I11" s="338">
        <v>4890</v>
      </c>
      <c r="K11" s="319" t="s">
        <v>320</v>
      </c>
      <c r="L11" s="318">
        <v>3300</v>
      </c>
      <c r="M11" s="311"/>
    </row>
    <row r="12" spans="1:13" ht="16.5" customHeight="1" x14ac:dyDescent="0.15">
      <c r="A12" s="347">
        <v>7</v>
      </c>
      <c r="B12" s="248"/>
      <c r="C12" s="334">
        <v>6380</v>
      </c>
      <c r="D12" s="333">
        <v>6061</v>
      </c>
      <c r="E12" s="207"/>
      <c r="F12" s="347">
        <v>7</v>
      </c>
      <c r="G12" s="335"/>
      <c r="H12" s="334">
        <v>5236</v>
      </c>
      <c r="I12" s="333">
        <v>4974</v>
      </c>
      <c r="K12" s="319" t="s">
        <v>319</v>
      </c>
      <c r="L12" s="318">
        <v>3300</v>
      </c>
      <c r="M12" s="311"/>
    </row>
    <row r="13" spans="1:13" ht="16.5" customHeight="1" x14ac:dyDescent="0.15">
      <c r="A13" s="348">
        <v>8</v>
      </c>
      <c r="B13" s="248"/>
      <c r="C13" s="334">
        <v>6490</v>
      </c>
      <c r="D13" s="333">
        <v>6165</v>
      </c>
      <c r="E13" s="207"/>
      <c r="F13" s="348">
        <v>8</v>
      </c>
      <c r="G13" s="335"/>
      <c r="H13" s="334">
        <v>5324</v>
      </c>
      <c r="I13" s="333">
        <v>5057</v>
      </c>
      <c r="K13" s="319" t="s">
        <v>318</v>
      </c>
      <c r="L13" s="318">
        <v>3300</v>
      </c>
      <c r="M13" s="311"/>
    </row>
    <row r="14" spans="1:13" ht="16.5" customHeight="1" x14ac:dyDescent="0.15">
      <c r="A14" s="347">
        <v>9</v>
      </c>
      <c r="B14" s="248"/>
      <c r="C14" s="334">
        <v>6600</v>
      </c>
      <c r="D14" s="333">
        <v>6270</v>
      </c>
      <c r="E14" s="207"/>
      <c r="F14" s="347">
        <v>9</v>
      </c>
      <c r="G14" s="335"/>
      <c r="H14" s="334">
        <v>5412</v>
      </c>
      <c r="I14" s="333">
        <v>5141</v>
      </c>
      <c r="K14" s="319" t="s">
        <v>317</v>
      </c>
      <c r="L14" s="318">
        <v>2970</v>
      </c>
      <c r="M14" s="311"/>
    </row>
    <row r="15" spans="1:13" ht="16.5" customHeight="1" x14ac:dyDescent="0.15">
      <c r="A15" s="348">
        <v>10</v>
      </c>
      <c r="B15" s="248"/>
      <c r="C15" s="334">
        <v>6710</v>
      </c>
      <c r="D15" s="333">
        <v>6374</v>
      </c>
      <c r="E15" s="207"/>
      <c r="F15" s="348">
        <v>10</v>
      </c>
      <c r="G15" s="335"/>
      <c r="H15" s="334">
        <v>5500</v>
      </c>
      <c r="I15" s="333">
        <v>5225</v>
      </c>
      <c r="K15" s="319" t="s">
        <v>316</v>
      </c>
      <c r="L15" s="318">
        <v>2970</v>
      </c>
      <c r="M15" s="311"/>
    </row>
    <row r="16" spans="1:13" ht="16.5" customHeight="1" x14ac:dyDescent="0.15">
      <c r="A16" s="347">
        <v>11</v>
      </c>
      <c r="B16" s="248"/>
      <c r="C16" s="334">
        <v>6820</v>
      </c>
      <c r="D16" s="333">
        <v>6479</v>
      </c>
      <c r="E16" s="207"/>
      <c r="F16" s="347">
        <v>11</v>
      </c>
      <c r="G16" s="349"/>
      <c r="H16" s="334">
        <v>5588</v>
      </c>
      <c r="I16" s="333">
        <v>5308</v>
      </c>
      <c r="K16" s="319" t="s">
        <v>315</v>
      </c>
      <c r="L16" s="318">
        <v>2970</v>
      </c>
      <c r="M16" s="311"/>
    </row>
    <row r="17" spans="1:13" ht="16.5" customHeight="1" x14ac:dyDescent="0.15">
      <c r="A17" s="348">
        <v>12</v>
      </c>
      <c r="B17" s="248"/>
      <c r="C17" s="334">
        <v>6930</v>
      </c>
      <c r="D17" s="333">
        <v>6583</v>
      </c>
      <c r="E17" s="207"/>
      <c r="F17" s="348">
        <v>12</v>
      </c>
      <c r="G17" s="335"/>
      <c r="H17" s="334">
        <v>5676</v>
      </c>
      <c r="I17" s="333">
        <v>5392</v>
      </c>
      <c r="K17" s="319" t="s">
        <v>314</v>
      </c>
      <c r="L17" s="318">
        <v>2530</v>
      </c>
      <c r="M17" s="311"/>
    </row>
    <row r="18" spans="1:13" ht="16.5" customHeight="1" x14ac:dyDescent="0.15">
      <c r="A18" s="347">
        <v>13</v>
      </c>
      <c r="B18" s="248"/>
      <c r="C18" s="334">
        <v>7040</v>
      </c>
      <c r="D18" s="333">
        <v>6688</v>
      </c>
      <c r="E18" s="207"/>
      <c r="F18" s="347">
        <v>13</v>
      </c>
      <c r="G18" s="335"/>
      <c r="H18" s="334">
        <v>5764</v>
      </c>
      <c r="I18" s="333">
        <v>5475</v>
      </c>
      <c r="K18" s="319" t="s">
        <v>313</v>
      </c>
      <c r="L18" s="318">
        <v>2530</v>
      </c>
      <c r="M18" s="311"/>
    </row>
    <row r="19" spans="1:13" ht="16.5" customHeight="1" x14ac:dyDescent="0.15">
      <c r="A19" s="348">
        <v>14</v>
      </c>
      <c r="B19" s="248"/>
      <c r="C19" s="334">
        <v>7150</v>
      </c>
      <c r="D19" s="333">
        <v>6792</v>
      </c>
      <c r="E19" s="207"/>
      <c r="F19" s="348">
        <v>14</v>
      </c>
      <c r="G19" s="335"/>
      <c r="H19" s="334">
        <v>5852</v>
      </c>
      <c r="I19" s="333">
        <v>5559</v>
      </c>
      <c r="K19" s="319" t="s">
        <v>312</v>
      </c>
      <c r="L19" s="318">
        <v>2530</v>
      </c>
      <c r="M19" s="311"/>
    </row>
    <row r="20" spans="1:13" ht="16.5" customHeight="1" x14ac:dyDescent="0.15">
      <c r="A20" s="347">
        <v>15</v>
      </c>
      <c r="B20" s="436" t="s">
        <v>311</v>
      </c>
      <c r="C20" s="334">
        <v>7260</v>
      </c>
      <c r="D20" s="333">
        <v>6897</v>
      </c>
      <c r="E20" s="207"/>
      <c r="F20" s="347">
        <v>15</v>
      </c>
      <c r="G20" s="436" t="s">
        <v>294</v>
      </c>
      <c r="H20" s="334">
        <v>5940</v>
      </c>
      <c r="I20" s="333">
        <v>5643</v>
      </c>
      <c r="K20" s="319" t="s">
        <v>310</v>
      </c>
      <c r="L20" s="318">
        <v>2530</v>
      </c>
      <c r="M20" s="311"/>
    </row>
    <row r="21" spans="1:13" ht="16.5" customHeight="1" x14ac:dyDescent="0.15">
      <c r="A21" s="348">
        <v>16</v>
      </c>
      <c r="B21" s="436"/>
      <c r="C21" s="334">
        <v>7370</v>
      </c>
      <c r="D21" s="333">
        <v>7001</v>
      </c>
      <c r="E21" s="207"/>
      <c r="F21" s="348">
        <v>16</v>
      </c>
      <c r="G21" s="436"/>
      <c r="H21" s="334">
        <v>6028</v>
      </c>
      <c r="I21" s="333">
        <v>5726</v>
      </c>
      <c r="K21" s="319" t="s">
        <v>309</v>
      </c>
      <c r="L21" s="318">
        <v>2530</v>
      </c>
      <c r="M21" s="311"/>
    </row>
    <row r="22" spans="1:13" ht="16.5" customHeight="1" x14ac:dyDescent="0.15">
      <c r="A22" s="347">
        <v>17</v>
      </c>
      <c r="B22" s="405" t="s">
        <v>210</v>
      </c>
      <c r="C22" s="334">
        <v>7480</v>
      </c>
      <c r="D22" s="333">
        <v>7106</v>
      </c>
      <c r="E22" s="207"/>
      <c r="F22" s="347">
        <v>17</v>
      </c>
      <c r="G22" s="405" t="s">
        <v>210</v>
      </c>
      <c r="H22" s="334">
        <v>6116</v>
      </c>
      <c r="I22" s="333">
        <v>5810</v>
      </c>
      <c r="K22" s="319" t="s">
        <v>308</v>
      </c>
      <c r="L22" s="318">
        <v>2530</v>
      </c>
      <c r="M22" s="311"/>
    </row>
    <row r="23" spans="1:13" ht="16.5" customHeight="1" x14ac:dyDescent="0.15">
      <c r="A23" s="347">
        <v>18</v>
      </c>
      <c r="B23" s="405"/>
      <c r="C23" s="334">
        <v>7590</v>
      </c>
      <c r="D23" s="333">
        <v>7210</v>
      </c>
      <c r="E23" s="207"/>
      <c r="F23" s="347">
        <v>18</v>
      </c>
      <c r="G23" s="405"/>
      <c r="H23" s="334">
        <v>6204</v>
      </c>
      <c r="I23" s="333">
        <v>5893</v>
      </c>
      <c r="K23" s="319" t="s">
        <v>307</v>
      </c>
      <c r="L23" s="318">
        <v>2530</v>
      </c>
      <c r="M23" s="311"/>
    </row>
    <row r="24" spans="1:13" ht="16.5" customHeight="1" x14ac:dyDescent="0.15">
      <c r="A24" s="347">
        <v>19</v>
      </c>
      <c r="B24" s="405"/>
      <c r="C24" s="334">
        <v>7700</v>
      </c>
      <c r="D24" s="333">
        <v>7315</v>
      </c>
      <c r="E24" s="207"/>
      <c r="F24" s="347">
        <v>19</v>
      </c>
      <c r="G24" s="405"/>
      <c r="H24" s="334">
        <v>6292</v>
      </c>
      <c r="I24" s="333">
        <v>5977</v>
      </c>
      <c r="K24" s="319" t="s">
        <v>306</v>
      </c>
      <c r="L24" s="318">
        <v>2530</v>
      </c>
      <c r="M24" s="311"/>
    </row>
    <row r="25" spans="1:13" ht="16.5" customHeight="1" x14ac:dyDescent="0.15">
      <c r="A25" s="347">
        <v>20</v>
      </c>
      <c r="B25" s="405"/>
      <c r="C25" s="334">
        <v>7810</v>
      </c>
      <c r="D25" s="333">
        <v>7419</v>
      </c>
      <c r="E25" s="207"/>
      <c r="F25" s="347">
        <v>20</v>
      </c>
      <c r="G25" s="405"/>
      <c r="H25" s="334">
        <v>6380</v>
      </c>
      <c r="I25" s="333">
        <v>6061</v>
      </c>
      <c r="K25" s="319" t="s">
        <v>305</v>
      </c>
      <c r="L25" s="318">
        <v>2530</v>
      </c>
      <c r="M25" s="311"/>
    </row>
    <row r="26" spans="1:13" ht="16.5" customHeight="1" x14ac:dyDescent="0.15">
      <c r="A26" s="347">
        <v>21</v>
      </c>
      <c r="B26" s="405"/>
      <c r="C26" s="334">
        <v>7920</v>
      </c>
      <c r="D26" s="333">
        <v>7524</v>
      </c>
      <c r="E26" s="207"/>
      <c r="F26" s="347">
        <v>21</v>
      </c>
      <c r="G26" s="405"/>
      <c r="H26" s="334">
        <v>6468</v>
      </c>
      <c r="I26" s="333">
        <v>6144</v>
      </c>
      <c r="K26" s="319" t="s">
        <v>304</v>
      </c>
      <c r="L26" s="318">
        <v>2530</v>
      </c>
      <c r="M26" s="311"/>
    </row>
    <row r="27" spans="1:13" ht="16.5" customHeight="1" x14ac:dyDescent="0.15">
      <c r="A27" s="347">
        <v>22</v>
      </c>
      <c r="B27" s="405"/>
      <c r="C27" s="334">
        <v>8030</v>
      </c>
      <c r="D27" s="333">
        <v>7628</v>
      </c>
      <c r="E27" s="207"/>
      <c r="F27" s="347">
        <v>22</v>
      </c>
      <c r="G27" s="405"/>
      <c r="H27" s="334">
        <v>6556</v>
      </c>
      <c r="I27" s="333">
        <v>6228</v>
      </c>
      <c r="K27" s="319" t="s">
        <v>303</v>
      </c>
      <c r="L27" s="318">
        <v>2530</v>
      </c>
      <c r="M27" s="311"/>
    </row>
    <row r="28" spans="1:13" ht="16.5" customHeight="1" x14ac:dyDescent="0.15">
      <c r="A28" s="347">
        <v>23</v>
      </c>
      <c r="B28" s="405"/>
      <c r="C28" s="334">
        <v>8140</v>
      </c>
      <c r="D28" s="333">
        <v>7733</v>
      </c>
      <c r="E28" s="207"/>
      <c r="F28" s="347">
        <v>23</v>
      </c>
      <c r="G28" s="405"/>
      <c r="H28" s="334">
        <v>6644</v>
      </c>
      <c r="I28" s="333">
        <v>6311</v>
      </c>
      <c r="K28" s="319" t="s">
        <v>302</v>
      </c>
      <c r="L28" s="318">
        <v>2530</v>
      </c>
      <c r="M28" s="311"/>
    </row>
    <row r="29" spans="1:13" ht="16.5" customHeight="1" x14ac:dyDescent="0.15">
      <c r="A29" s="347">
        <v>24</v>
      </c>
      <c r="B29" s="405"/>
      <c r="C29" s="334">
        <v>8250</v>
      </c>
      <c r="D29" s="333">
        <v>7837</v>
      </c>
      <c r="E29" s="207"/>
      <c r="F29" s="347">
        <v>24</v>
      </c>
      <c r="G29" s="405"/>
      <c r="H29" s="334">
        <v>6732</v>
      </c>
      <c r="I29" s="333">
        <v>6395</v>
      </c>
      <c r="K29" s="319" t="s">
        <v>301</v>
      </c>
      <c r="L29" s="318">
        <v>2530</v>
      </c>
      <c r="M29" s="311"/>
    </row>
    <row r="30" spans="1:13" ht="16.5" customHeight="1" x14ac:dyDescent="0.15">
      <c r="A30" s="347">
        <v>25</v>
      </c>
      <c r="B30" s="405"/>
      <c r="C30" s="334">
        <v>8360</v>
      </c>
      <c r="D30" s="333">
        <v>7942</v>
      </c>
      <c r="E30" s="207"/>
      <c r="F30" s="347">
        <v>25</v>
      </c>
      <c r="G30" s="405"/>
      <c r="H30" s="334">
        <v>6820</v>
      </c>
      <c r="I30" s="333">
        <v>6479</v>
      </c>
      <c r="K30" s="319" t="s">
        <v>300</v>
      </c>
      <c r="L30" s="318">
        <v>2530</v>
      </c>
      <c r="M30" s="311"/>
    </row>
    <row r="31" spans="1:13" ht="16.5" customHeight="1" x14ac:dyDescent="0.15">
      <c r="A31" s="347">
        <v>26</v>
      </c>
      <c r="B31" s="405"/>
      <c r="C31" s="334">
        <v>8470</v>
      </c>
      <c r="D31" s="333">
        <v>8046</v>
      </c>
      <c r="E31" s="207"/>
      <c r="F31" s="347">
        <v>26</v>
      </c>
      <c r="G31" s="405"/>
      <c r="H31" s="334">
        <v>6908</v>
      </c>
      <c r="I31" s="333">
        <v>6562</v>
      </c>
      <c r="K31" s="319" t="s">
        <v>299</v>
      </c>
      <c r="L31" s="318">
        <v>2530</v>
      </c>
      <c r="M31" s="311"/>
    </row>
    <row r="32" spans="1:13" ht="16.5" customHeight="1" x14ac:dyDescent="0.15">
      <c r="A32" s="347">
        <v>27</v>
      </c>
      <c r="B32" s="405"/>
      <c r="C32" s="334">
        <v>8580</v>
      </c>
      <c r="D32" s="333">
        <v>8151</v>
      </c>
      <c r="E32" s="207"/>
      <c r="F32" s="347">
        <v>27</v>
      </c>
      <c r="G32" s="405"/>
      <c r="H32" s="334">
        <v>6996</v>
      </c>
      <c r="I32" s="333">
        <v>6646</v>
      </c>
      <c r="K32" s="319" t="s">
        <v>298</v>
      </c>
      <c r="L32" s="318">
        <v>2530</v>
      </c>
      <c r="M32" s="311"/>
    </row>
    <row r="33" spans="1:13" ht="16.5" customHeight="1" x14ac:dyDescent="0.15">
      <c r="A33" s="347">
        <v>28</v>
      </c>
      <c r="B33" s="405"/>
      <c r="C33" s="334">
        <v>8690</v>
      </c>
      <c r="D33" s="333">
        <v>8255</v>
      </c>
      <c r="E33" s="207"/>
      <c r="F33" s="347">
        <v>28</v>
      </c>
      <c r="G33" s="405"/>
      <c r="H33" s="334">
        <v>7084</v>
      </c>
      <c r="I33" s="333">
        <v>6729</v>
      </c>
      <c r="K33" s="319" t="s">
        <v>297</v>
      </c>
      <c r="L33" s="318">
        <v>2530</v>
      </c>
      <c r="M33" s="311"/>
    </row>
    <row r="34" spans="1:13" ht="16.5" customHeight="1" x14ac:dyDescent="0.15">
      <c r="A34" s="347">
        <v>29</v>
      </c>
      <c r="B34" s="244"/>
      <c r="C34" s="334">
        <v>8800</v>
      </c>
      <c r="D34" s="333">
        <v>8360</v>
      </c>
      <c r="E34" s="207"/>
      <c r="F34" s="347">
        <v>29</v>
      </c>
      <c r="G34" s="244"/>
      <c r="H34" s="334">
        <v>7172</v>
      </c>
      <c r="I34" s="333">
        <v>6813</v>
      </c>
      <c r="K34" s="319" t="s">
        <v>296</v>
      </c>
      <c r="L34" s="318">
        <v>2530</v>
      </c>
      <c r="M34" s="311"/>
    </row>
    <row r="35" spans="1:13" ht="16.5" customHeight="1" thickBot="1" x14ac:dyDescent="0.2">
      <c r="A35" s="346">
        <v>30</v>
      </c>
      <c r="B35" s="345"/>
      <c r="C35" s="343">
        <v>8910</v>
      </c>
      <c r="D35" s="342">
        <v>8464</v>
      </c>
      <c r="E35" s="207"/>
      <c r="F35" s="346">
        <v>30</v>
      </c>
      <c r="G35" s="345"/>
      <c r="H35" s="343">
        <v>7260</v>
      </c>
      <c r="I35" s="342">
        <v>6897</v>
      </c>
      <c r="K35" s="319" t="s">
        <v>295</v>
      </c>
      <c r="L35" s="318">
        <v>2530</v>
      </c>
      <c r="M35" s="311"/>
    </row>
    <row r="36" spans="1:13" ht="16.5" customHeight="1" thickTop="1" x14ac:dyDescent="0.15">
      <c r="A36" s="340" t="s">
        <v>293</v>
      </c>
      <c r="B36" s="403" t="s">
        <v>294</v>
      </c>
      <c r="C36" s="339">
        <v>11550</v>
      </c>
      <c r="D36" s="338">
        <v>10972</v>
      </c>
      <c r="E36" s="207"/>
      <c r="F36" s="340" t="s">
        <v>293</v>
      </c>
      <c r="G36" s="403" t="s">
        <v>283</v>
      </c>
      <c r="H36" s="339">
        <v>9240</v>
      </c>
      <c r="I36" s="338">
        <v>8778</v>
      </c>
      <c r="K36" s="319" t="s">
        <v>292</v>
      </c>
      <c r="L36" s="318">
        <v>2530</v>
      </c>
      <c r="M36" s="311"/>
    </row>
    <row r="37" spans="1:13" ht="16.5" customHeight="1" thickBot="1" x14ac:dyDescent="0.2">
      <c r="A37" s="344" t="s">
        <v>291</v>
      </c>
      <c r="B37" s="404"/>
      <c r="C37" s="343">
        <v>14190</v>
      </c>
      <c r="D37" s="342">
        <v>13480</v>
      </c>
      <c r="E37" s="207"/>
      <c r="F37" s="344" t="s">
        <v>291</v>
      </c>
      <c r="G37" s="404"/>
      <c r="H37" s="343">
        <v>11220</v>
      </c>
      <c r="I37" s="342">
        <v>10659</v>
      </c>
      <c r="K37" s="319" t="s">
        <v>290</v>
      </c>
      <c r="L37" s="318">
        <v>2530</v>
      </c>
      <c r="M37" s="311"/>
    </row>
    <row r="38" spans="1:13" ht="16.5" customHeight="1" thickTop="1" x14ac:dyDescent="0.15">
      <c r="A38" s="340" t="s">
        <v>289</v>
      </c>
      <c r="B38" s="337"/>
      <c r="C38" s="339">
        <v>16170</v>
      </c>
      <c r="D38" s="338">
        <v>15361</v>
      </c>
      <c r="E38" s="207"/>
      <c r="F38" s="340" t="s">
        <v>289</v>
      </c>
      <c r="G38" s="341"/>
      <c r="H38" s="339">
        <v>12540</v>
      </c>
      <c r="I38" s="338">
        <v>11913</v>
      </c>
      <c r="K38" s="319" t="s">
        <v>288</v>
      </c>
      <c r="L38" s="318">
        <v>2530</v>
      </c>
      <c r="M38" s="311"/>
    </row>
    <row r="39" spans="1:13" ht="16.5" customHeight="1" x14ac:dyDescent="0.15">
      <c r="A39" s="336" t="s">
        <v>287</v>
      </c>
      <c r="B39" s="337"/>
      <c r="C39" s="334">
        <v>18150</v>
      </c>
      <c r="D39" s="333">
        <v>17242</v>
      </c>
      <c r="E39" s="207"/>
      <c r="F39" s="336" t="s">
        <v>287</v>
      </c>
      <c r="G39" s="341"/>
      <c r="H39" s="334">
        <v>13860</v>
      </c>
      <c r="I39" s="333">
        <v>13167</v>
      </c>
      <c r="K39" s="319" t="s">
        <v>286</v>
      </c>
      <c r="L39" s="318">
        <v>2530</v>
      </c>
      <c r="M39" s="311"/>
    </row>
    <row r="40" spans="1:13" ht="16.5" customHeight="1" x14ac:dyDescent="0.15">
      <c r="A40" s="340" t="s">
        <v>285</v>
      </c>
      <c r="B40" s="337"/>
      <c r="C40" s="339">
        <v>20130</v>
      </c>
      <c r="D40" s="338">
        <v>19123</v>
      </c>
      <c r="E40" s="207"/>
      <c r="F40" s="340" t="s">
        <v>285</v>
      </c>
      <c r="G40" s="341"/>
      <c r="H40" s="339">
        <v>15180</v>
      </c>
      <c r="I40" s="338">
        <v>14421</v>
      </c>
      <c r="K40" s="319" t="s">
        <v>284</v>
      </c>
      <c r="L40" s="318">
        <v>2970</v>
      </c>
      <c r="M40" s="311"/>
    </row>
    <row r="41" spans="1:13" ht="16.5" customHeight="1" x14ac:dyDescent="0.15">
      <c r="A41" s="336" t="s">
        <v>282</v>
      </c>
      <c r="B41" s="436" t="s">
        <v>283</v>
      </c>
      <c r="C41" s="334">
        <v>22110</v>
      </c>
      <c r="D41" s="333">
        <v>21004</v>
      </c>
      <c r="E41" s="207"/>
      <c r="F41" s="336" t="s">
        <v>282</v>
      </c>
      <c r="G41" s="436" t="s">
        <v>281</v>
      </c>
      <c r="H41" s="334">
        <v>16500</v>
      </c>
      <c r="I41" s="333">
        <v>15675</v>
      </c>
      <c r="K41" s="319" t="s">
        <v>280</v>
      </c>
      <c r="L41" s="318">
        <v>2970</v>
      </c>
      <c r="M41" s="311"/>
    </row>
    <row r="42" spans="1:13" ht="16.5" customHeight="1" x14ac:dyDescent="0.15">
      <c r="A42" s="340" t="s">
        <v>279</v>
      </c>
      <c r="B42" s="436"/>
      <c r="C42" s="339">
        <v>24090</v>
      </c>
      <c r="D42" s="338">
        <v>22885</v>
      </c>
      <c r="E42" s="207"/>
      <c r="F42" s="340" t="s">
        <v>279</v>
      </c>
      <c r="G42" s="436"/>
      <c r="H42" s="339">
        <v>17820</v>
      </c>
      <c r="I42" s="338">
        <v>16929</v>
      </c>
      <c r="K42" s="319" t="s">
        <v>278</v>
      </c>
      <c r="L42" s="318">
        <v>2970</v>
      </c>
      <c r="M42" s="311"/>
    </row>
    <row r="43" spans="1:13" ht="16.5" customHeight="1" x14ac:dyDescent="0.15">
      <c r="A43" s="336" t="s">
        <v>277</v>
      </c>
      <c r="B43" s="337"/>
      <c r="C43" s="334">
        <v>26070</v>
      </c>
      <c r="D43" s="333">
        <v>24766</v>
      </c>
      <c r="E43" s="207"/>
      <c r="F43" s="336" t="s">
        <v>277</v>
      </c>
      <c r="G43" s="335"/>
      <c r="H43" s="334">
        <v>19140</v>
      </c>
      <c r="I43" s="333">
        <v>18183</v>
      </c>
      <c r="K43" s="319" t="s">
        <v>276</v>
      </c>
      <c r="L43" s="318">
        <v>2970</v>
      </c>
      <c r="M43" s="311"/>
    </row>
    <row r="44" spans="1:13" ht="16.5" customHeight="1" x14ac:dyDescent="0.15">
      <c r="A44" s="340" t="s">
        <v>275</v>
      </c>
      <c r="B44" s="337"/>
      <c r="C44" s="339">
        <v>28050</v>
      </c>
      <c r="D44" s="338">
        <v>26647</v>
      </c>
      <c r="E44" s="207"/>
      <c r="F44" s="340" t="s">
        <v>275</v>
      </c>
      <c r="G44" s="335"/>
      <c r="H44" s="339">
        <v>20460</v>
      </c>
      <c r="I44" s="338">
        <v>19437</v>
      </c>
      <c r="K44" s="319" t="s">
        <v>274</v>
      </c>
      <c r="L44" s="318">
        <v>2970</v>
      </c>
      <c r="M44" s="311"/>
    </row>
    <row r="45" spans="1:13" ht="16.5" customHeight="1" x14ac:dyDescent="0.15">
      <c r="A45" s="336" t="s">
        <v>273</v>
      </c>
      <c r="B45" s="337"/>
      <c r="C45" s="334">
        <v>30030</v>
      </c>
      <c r="D45" s="333">
        <v>28528</v>
      </c>
      <c r="E45" s="207"/>
      <c r="F45" s="336" t="s">
        <v>273</v>
      </c>
      <c r="G45" s="335"/>
      <c r="H45" s="334">
        <v>21780</v>
      </c>
      <c r="I45" s="333">
        <v>20691</v>
      </c>
      <c r="K45" s="319" t="s">
        <v>272</v>
      </c>
      <c r="L45" s="318">
        <v>3300</v>
      </c>
      <c r="M45" s="311"/>
    </row>
    <row r="46" spans="1:13" ht="16.5" customHeight="1" thickBot="1" x14ac:dyDescent="0.2">
      <c r="A46" s="331" t="s">
        <v>271</v>
      </c>
      <c r="B46" s="332"/>
      <c r="C46" s="329">
        <v>32010</v>
      </c>
      <c r="D46" s="328">
        <v>30409</v>
      </c>
      <c r="E46" s="207"/>
      <c r="F46" s="331" t="s">
        <v>271</v>
      </c>
      <c r="G46" s="330"/>
      <c r="H46" s="329">
        <v>23100</v>
      </c>
      <c r="I46" s="328">
        <v>21945</v>
      </c>
      <c r="K46" s="319" t="s">
        <v>270</v>
      </c>
      <c r="L46" s="318">
        <v>3300</v>
      </c>
      <c r="M46" s="311"/>
    </row>
    <row r="47" spans="1:13" ht="16.5" customHeight="1" thickTop="1" thickBot="1" x14ac:dyDescent="0.2">
      <c r="A47" s="327" t="s">
        <v>269</v>
      </c>
      <c r="B47" s="433" t="s">
        <v>268</v>
      </c>
      <c r="C47" s="434"/>
      <c r="D47" s="435"/>
      <c r="E47" s="207"/>
      <c r="F47" s="327"/>
      <c r="G47" s="433" t="s">
        <v>267</v>
      </c>
      <c r="H47" s="434"/>
      <c r="I47" s="435"/>
      <c r="K47" s="319" t="s">
        <v>266</v>
      </c>
      <c r="L47" s="318">
        <v>3300</v>
      </c>
      <c r="M47" s="311"/>
    </row>
    <row r="48" spans="1:13" ht="19.5" customHeight="1" thickBot="1" x14ac:dyDescent="0.2">
      <c r="A48" s="326" t="s">
        <v>264</v>
      </c>
      <c r="B48" s="387" t="s">
        <v>265</v>
      </c>
      <c r="C48" s="388"/>
      <c r="D48" s="389"/>
      <c r="E48" s="207"/>
      <c r="F48" s="326" t="s">
        <v>264</v>
      </c>
      <c r="G48" s="387" t="s">
        <v>263</v>
      </c>
      <c r="H48" s="388"/>
      <c r="I48" s="389"/>
      <c r="K48" s="319" t="s">
        <v>262</v>
      </c>
      <c r="L48" s="318">
        <v>3300</v>
      </c>
      <c r="M48" s="311"/>
    </row>
    <row r="49" spans="1:13" ht="19.5" customHeight="1" thickBot="1" x14ac:dyDescent="0.2">
      <c r="A49" s="326" t="s">
        <v>260</v>
      </c>
      <c r="B49" s="387" t="s">
        <v>261</v>
      </c>
      <c r="C49" s="388"/>
      <c r="D49" s="389"/>
      <c r="E49" s="207"/>
      <c r="F49" s="326" t="s">
        <v>260</v>
      </c>
      <c r="G49" s="387" t="s">
        <v>259</v>
      </c>
      <c r="H49" s="388"/>
      <c r="I49" s="389"/>
      <c r="K49" s="319" t="s">
        <v>258</v>
      </c>
      <c r="L49" s="318">
        <v>3300</v>
      </c>
      <c r="M49" s="311"/>
    </row>
    <row r="50" spans="1:13" ht="19.5" customHeight="1" x14ac:dyDescent="0.15">
      <c r="A50" s="313" t="s">
        <v>257</v>
      </c>
      <c r="B50" s="207"/>
      <c r="C50" s="325"/>
      <c r="D50" s="325"/>
      <c r="E50" s="325"/>
      <c r="F50" s="310"/>
      <c r="G50" s="325"/>
      <c r="H50" s="325"/>
      <c r="I50" s="308"/>
      <c r="K50" s="319" t="s">
        <v>256</v>
      </c>
      <c r="L50" s="318">
        <v>3300</v>
      </c>
      <c r="M50" s="311"/>
    </row>
    <row r="51" spans="1:13" ht="16.5" customHeight="1" x14ac:dyDescent="0.15">
      <c r="K51" s="319" t="s">
        <v>255</v>
      </c>
      <c r="L51" s="318">
        <v>3300</v>
      </c>
      <c r="M51" s="311"/>
    </row>
    <row r="52" spans="1:13" ht="16.5" customHeight="1" x14ac:dyDescent="0.15">
      <c r="A52" s="310" t="s">
        <v>254</v>
      </c>
      <c r="B52" s="324"/>
      <c r="C52" s="207"/>
      <c r="D52" s="323"/>
      <c r="E52" s="310"/>
      <c r="F52" s="310"/>
      <c r="G52" s="323"/>
      <c r="H52" s="323"/>
      <c r="I52" s="308"/>
      <c r="K52" s="319" t="s">
        <v>253</v>
      </c>
      <c r="L52" s="318">
        <v>3300</v>
      </c>
      <c r="M52" s="311"/>
    </row>
    <row r="53" spans="1:13" ht="16.5" customHeight="1" x14ac:dyDescent="0.15">
      <c r="A53" s="430" t="s">
        <v>252</v>
      </c>
      <c r="B53" s="431"/>
      <c r="C53" s="432"/>
      <c r="D53" s="322" t="s">
        <v>251</v>
      </c>
      <c r="E53" s="430" t="s">
        <v>252</v>
      </c>
      <c r="F53" s="431"/>
      <c r="G53" s="432"/>
      <c r="H53" s="322" t="s">
        <v>251</v>
      </c>
      <c r="I53" s="308"/>
      <c r="K53" s="319" t="s">
        <v>250</v>
      </c>
      <c r="L53" s="318">
        <v>3300</v>
      </c>
      <c r="M53" s="311"/>
    </row>
    <row r="54" spans="1:13" ht="17.25" customHeight="1" x14ac:dyDescent="0.15">
      <c r="A54" s="427" t="s">
        <v>249</v>
      </c>
      <c r="B54" s="428"/>
      <c r="C54" s="429"/>
      <c r="D54" s="321">
        <v>1760</v>
      </c>
      <c r="E54" s="427" t="s">
        <v>12</v>
      </c>
      <c r="F54" s="428"/>
      <c r="G54" s="429"/>
      <c r="H54" s="321">
        <v>1980</v>
      </c>
      <c r="I54" s="308"/>
      <c r="K54" s="319" t="s">
        <v>248</v>
      </c>
      <c r="L54" s="318">
        <v>3300</v>
      </c>
      <c r="M54" s="311"/>
    </row>
    <row r="55" spans="1:13" ht="18" customHeight="1" x14ac:dyDescent="0.15">
      <c r="A55" s="427" t="s">
        <v>247</v>
      </c>
      <c r="B55" s="428"/>
      <c r="C55" s="429"/>
      <c r="D55" s="321">
        <v>1320</v>
      </c>
      <c r="E55" s="427" t="s">
        <v>156</v>
      </c>
      <c r="F55" s="428"/>
      <c r="G55" s="429"/>
      <c r="H55" s="320">
        <v>2090</v>
      </c>
      <c r="I55" s="308"/>
      <c r="K55" s="319" t="s">
        <v>246</v>
      </c>
      <c r="L55" s="318">
        <v>3300</v>
      </c>
      <c r="M55" s="311"/>
    </row>
    <row r="56" spans="1:13" ht="18" customHeight="1" thickBot="1" x14ac:dyDescent="0.2">
      <c r="A56" s="313" t="s">
        <v>245</v>
      </c>
      <c r="B56" s="207"/>
      <c r="C56" s="314"/>
      <c r="D56" s="312"/>
      <c r="E56" s="314"/>
      <c r="F56" s="317"/>
      <c r="G56" s="312"/>
      <c r="H56" s="312"/>
      <c r="I56" s="207"/>
      <c r="K56" s="316" t="s">
        <v>244</v>
      </c>
      <c r="L56" s="315">
        <v>4400</v>
      </c>
      <c r="M56" s="311"/>
    </row>
    <row r="57" spans="1:13" ht="18" customHeight="1" x14ac:dyDescent="0.15">
      <c r="A57" s="313" t="s">
        <v>243</v>
      </c>
      <c r="B57" s="207"/>
      <c r="C57" s="314"/>
      <c r="D57" s="312"/>
      <c r="E57" s="314"/>
      <c r="F57" s="313"/>
      <c r="G57" s="312"/>
      <c r="H57" s="312"/>
      <c r="I57" s="207"/>
      <c r="M57" s="311"/>
    </row>
    <row r="58" spans="1:13" ht="18" customHeight="1" x14ac:dyDescent="0.15">
      <c r="A58" s="310"/>
      <c r="L58" s="309"/>
    </row>
    <row r="59" spans="1:13" x14ac:dyDescent="0.15">
      <c r="K59" s="308"/>
      <c r="L59" s="307"/>
    </row>
  </sheetData>
  <sheetProtection algorithmName="SHA-512" hashValue="3wdkMZSaKx+3uQG/tibsKdOt/GUBI+bxNS8I2rDgf9CoNMGIu8wjUxenldoJlHKyrFQqOgz1XbjicpvdowmPVg==" saltValue="VQ70d3sz9YRvCTqACBsmZw==" spinCount="100000" sheet="1"/>
  <mergeCells count="33">
    <mergeCell ref="F4:G5"/>
    <mergeCell ref="B47:D47"/>
    <mergeCell ref="G47:I47"/>
    <mergeCell ref="B20:B21"/>
    <mergeCell ref="G20:G21"/>
    <mergeCell ref="B41:B42"/>
    <mergeCell ref="G41:G42"/>
    <mergeCell ref="A54:C54"/>
    <mergeCell ref="E54:G54"/>
    <mergeCell ref="B48:D48"/>
    <mergeCell ref="B36:B37"/>
    <mergeCell ref="A55:C55"/>
    <mergeCell ref="E55:G55"/>
    <mergeCell ref="E53:G53"/>
    <mergeCell ref="B49:D49"/>
    <mergeCell ref="A53:C53"/>
    <mergeCell ref="G49:I49"/>
    <mergeCell ref="K1:L1"/>
    <mergeCell ref="G48:I48"/>
    <mergeCell ref="A3:B3"/>
    <mergeCell ref="F3:G3"/>
    <mergeCell ref="J4:L4"/>
    <mergeCell ref="K3:L3"/>
    <mergeCell ref="C4:D5"/>
    <mergeCell ref="A4:B5"/>
    <mergeCell ref="G36:G37"/>
    <mergeCell ref="G22:G33"/>
    <mergeCell ref="F6:G8"/>
    <mergeCell ref="A6:B8"/>
    <mergeCell ref="B22:B33"/>
    <mergeCell ref="H6:H8"/>
    <mergeCell ref="I6:I8"/>
    <mergeCell ref="H4:I5"/>
  </mergeCells>
  <phoneticPr fontId="2"/>
  <printOptions horizontalCentered="1"/>
  <pageMargins left="0" right="0" top="0.2" bottom="0.06" header="0.51181102362204722" footer="0.51181102362204722"/>
  <pageSetup paperSize="9" scale="75" orientation="portrait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</sheetPr>
  <dimension ref="A1:AZ106"/>
  <sheetViews>
    <sheetView showGridLines="0" tabSelected="1" view="pageBreakPreview" zoomScale="65" zoomScaleNormal="65" zoomScaleSheetLayoutView="65" workbookViewId="0">
      <selection activeCell="T1" sqref="T1"/>
    </sheetView>
  </sheetViews>
  <sheetFormatPr defaultRowHeight="14.25" x14ac:dyDescent="0.15"/>
  <cols>
    <col min="1" max="1" width="3.875" customWidth="1"/>
    <col min="2" max="2" width="8.25" style="1" customWidth="1"/>
    <col min="3" max="3" width="12.5" style="1" customWidth="1"/>
    <col min="4" max="7" width="8.25" style="1" customWidth="1"/>
    <col min="8" max="8" width="10" style="1" customWidth="1"/>
    <col min="9" max="9" width="18.75" style="1" customWidth="1"/>
    <col min="10" max="10" width="15.875" customWidth="1"/>
    <col min="11" max="11" width="18.625" customWidth="1"/>
    <col min="12" max="12" width="12.25" style="1" customWidth="1"/>
    <col min="13" max="13" width="35.375" style="1" customWidth="1"/>
    <col min="14" max="14" width="27.375" customWidth="1"/>
    <col min="15" max="15" width="10.375" customWidth="1"/>
    <col min="16" max="16" width="16.75" customWidth="1"/>
    <col min="17" max="17" width="10.75" style="6" customWidth="1"/>
    <col min="18" max="18" width="16.75" style="6" customWidth="1"/>
    <col min="19" max="19" width="12.375" style="6" customWidth="1"/>
    <col min="20" max="20" width="12.75" style="8" customWidth="1"/>
    <col min="21" max="21" width="10.25" style="8" customWidth="1"/>
    <col min="22" max="23" width="10" style="1" hidden="1" customWidth="1"/>
    <col min="24" max="24" width="9.125" hidden="1" customWidth="1"/>
    <col min="25" max="26" width="0" hidden="1" customWidth="1"/>
  </cols>
  <sheetData>
    <row r="1" spans="1:25" ht="24.75" customHeight="1" x14ac:dyDescent="0.15">
      <c r="B1" s="148" t="s">
        <v>168</v>
      </c>
      <c r="C1" s="9"/>
      <c r="D1" s="9"/>
      <c r="E1" s="9"/>
      <c r="F1" s="9"/>
      <c r="G1" s="9"/>
      <c r="H1" s="9"/>
      <c r="M1" s="114"/>
      <c r="O1" s="141" t="s">
        <v>52</v>
      </c>
      <c r="P1" s="26" t="s">
        <v>102</v>
      </c>
      <c r="Q1" s="131"/>
      <c r="R1" s="131" t="s">
        <v>101</v>
      </c>
      <c r="S1" s="26"/>
      <c r="T1" s="125"/>
      <c r="U1" s="14"/>
      <c r="V1"/>
      <c r="W1"/>
      <c r="X1" s="481" t="s">
        <v>175</v>
      </c>
      <c r="Y1" s="482"/>
    </row>
    <row r="2" spans="1:25" ht="24.75" customHeight="1" x14ac:dyDescent="0.15">
      <c r="B2" s="483"/>
      <c r="C2" s="483"/>
      <c r="D2" s="483"/>
      <c r="E2" s="484"/>
      <c r="F2" s="91"/>
      <c r="G2" s="181"/>
      <c r="H2" s="181"/>
      <c r="I2" s="75" t="s">
        <v>77</v>
      </c>
      <c r="J2" s="486"/>
      <c r="K2" s="487"/>
      <c r="M2" s="115"/>
      <c r="N2" s="8"/>
      <c r="P2" s="26" t="s">
        <v>346</v>
      </c>
      <c r="Q2" s="26"/>
      <c r="S2" s="26"/>
      <c r="U2" s="65"/>
      <c r="V2" s="119"/>
      <c r="W2" s="119"/>
      <c r="X2" s="134" t="s">
        <v>103</v>
      </c>
      <c r="Y2" s="155">
        <v>4180</v>
      </c>
    </row>
    <row r="3" spans="1:25" ht="24" customHeight="1" x14ac:dyDescent="0.15">
      <c r="A3" s="73" t="s">
        <v>40</v>
      </c>
      <c r="B3" s="483" t="s">
        <v>38</v>
      </c>
      <c r="C3" s="483"/>
      <c r="D3" s="483"/>
      <c r="E3" s="484"/>
      <c r="F3" s="488"/>
      <c r="G3" s="489"/>
      <c r="H3" s="489"/>
      <c r="I3" s="489"/>
      <c r="J3" s="489"/>
      <c r="K3" s="490"/>
      <c r="M3" s="116"/>
      <c r="N3" s="84"/>
      <c r="P3" s="26" t="s">
        <v>164</v>
      </c>
      <c r="Q3" s="26"/>
      <c r="S3" s="26"/>
      <c r="U3" s="65"/>
      <c r="V3" s="64"/>
      <c r="W3" s="64"/>
      <c r="X3" s="134" t="s">
        <v>104</v>
      </c>
      <c r="Y3" s="155">
        <v>3300.0000000000005</v>
      </c>
    </row>
    <row r="4" spans="1:25" ht="24.75" customHeight="1" x14ac:dyDescent="0.2">
      <c r="A4" s="73" t="s">
        <v>40</v>
      </c>
      <c r="B4" s="483" t="s">
        <v>39</v>
      </c>
      <c r="C4" s="483"/>
      <c r="D4" s="483"/>
      <c r="E4" s="485"/>
      <c r="F4" s="491"/>
      <c r="G4" s="492"/>
      <c r="H4" s="492"/>
      <c r="I4" s="492"/>
      <c r="J4" s="492"/>
      <c r="K4" s="493"/>
      <c r="M4" s="116"/>
      <c r="N4" s="142"/>
      <c r="P4" s="91" t="s">
        <v>203</v>
      </c>
      <c r="Q4" s="140" t="s">
        <v>345</v>
      </c>
      <c r="R4" s="78"/>
      <c r="S4" s="8"/>
      <c r="T4" s="123"/>
      <c r="U4" s="123"/>
      <c r="V4" s="64"/>
      <c r="W4" s="64"/>
      <c r="X4" s="134" t="s">
        <v>151</v>
      </c>
      <c r="Y4" s="155">
        <v>3300.0000000000005</v>
      </c>
    </row>
    <row r="5" spans="1:25" ht="24.75" customHeight="1" x14ac:dyDescent="0.15">
      <c r="A5" s="73" t="s">
        <v>40</v>
      </c>
      <c r="B5" s="483" t="s">
        <v>96</v>
      </c>
      <c r="C5" s="483"/>
      <c r="D5" s="483"/>
      <c r="E5" s="485"/>
      <c r="F5" s="497"/>
      <c r="G5" s="441"/>
      <c r="H5" s="441"/>
      <c r="I5" s="441"/>
      <c r="J5" s="441"/>
      <c r="K5" s="442"/>
      <c r="M5" s="115"/>
      <c r="N5" s="182" t="s">
        <v>35</v>
      </c>
      <c r="O5" s="507" t="s">
        <v>194</v>
      </c>
      <c r="P5" s="507"/>
      <c r="Q5" s="507"/>
      <c r="R5" s="507"/>
      <c r="S5" s="507"/>
      <c r="T5" s="507"/>
      <c r="U5" s="507"/>
      <c r="V5" s="64"/>
      <c r="W5" s="64"/>
      <c r="X5" s="134" t="s">
        <v>105</v>
      </c>
      <c r="Y5" s="155">
        <v>3300.0000000000005</v>
      </c>
    </row>
    <row r="6" spans="1:25" ht="24.75" customHeight="1" x14ac:dyDescent="0.15">
      <c r="A6" s="73" t="s">
        <v>40</v>
      </c>
      <c r="B6" s="483" t="s">
        <v>157</v>
      </c>
      <c r="C6" s="483"/>
      <c r="D6" s="483"/>
      <c r="E6" s="485"/>
      <c r="F6" s="494"/>
      <c r="G6" s="495"/>
      <c r="H6" s="495"/>
      <c r="I6" s="495"/>
      <c r="J6" s="495"/>
      <c r="K6" s="496"/>
      <c r="M6" s="115"/>
      <c r="N6" s="508" t="s">
        <v>195</v>
      </c>
      <c r="O6" s="509" t="s">
        <v>198</v>
      </c>
      <c r="P6" s="510"/>
      <c r="Q6" s="510"/>
      <c r="R6" s="510"/>
      <c r="S6" s="510"/>
      <c r="T6" s="510"/>
      <c r="U6" s="510"/>
      <c r="V6" s="64"/>
      <c r="W6" s="64"/>
      <c r="X6" s="134" t="s">
        <v>107</v>
      </c>
      <c r="Y6" s="155">
        <v>2970.0000000000005</v>
      </c>
    </row>
    <row r="7" spans="1:25" ht="24.75" customHeight="1" x14ac:dyDescent="0.15">
      <c r="A7" s="73" t="s">
        <v>40</v>
      </c>
      <c r="B7" s="483" t="s">
        <v>11</v>
      </c>
      <c r="C7" s="483"/>
      <c r="D7" s="483"/>
      <c r="E7" s="485"/>
      <c r="F7" s="503"/>
      <c r="G7" s="441"/>
      <c r="H7" s="441"/>
      <c r="I7" s="441"/>
      <c r="J7" s="441"/>
      <c r="K7" s="442"/>
      <c r="M7" s="115"/>
      <c r="N7" s="508"/>
      <c r="O7" s="510"/>
      <c r="P7" s="510"/>
      <c r="Q7" s="510"/>
      <c r="R7" s="510"/>
      <c r="S7" s="510"/>
      <c r="T7" s="510"/>
      <c r="U7" s="510"/>
      <c r="V7" s="64"/>
      <c r="W7" s="64"/>
      <c r="X7" s="134" t="s">
        <v>106</v>
      </c>
      <c r="Y7" s="155">
        <v>2970.0000000000005</v>
      </c>
    </row>
    <row r="8" spans="1:25" ht="22.5" customHeight="1" x14ac:dyDescent="0.15">
      <c r="A8" s="73" t="s">
        <v>40</v>
      </c>
      <c r="B8" s="483" t="s">
        <v>6</v>
      </c>
      <c r="C8" s="500"/>
      <c r="D8" s="500"/>
      <c r="E8" s="501"/>
      <c r="F8" s="497"/>
      <c r="G8" s="441"/>
      <c r="H8" s="441"/>
      <c r="I8" s="441"/>
      <c r="J8" s="441"/>
      <c r="K8" s="442"/>
      <c r="M8" s="117"/>
      <c r="N8" s="183" t="s">
        <v>196</v>
      </c>
      <c r="O8" s="509" t="s">
        <v>197</v>
      </c>
      <c r="P8" s="510"/>
      <c r="Q8" s="510"/>
      <c r="R8" s="510"/>
      <c r="S8" s="510"/>
      <c r="T8" s="510"/>
      <c r="U8" s="510"/>
      <c r="V8" s="64"/>
      <c r="W8" s="64"/>
      <c r="X8" s="134" t="s">
        <v>108</v>
      </c>
      <c r="Y8" s="155">
        <v>2970.0000000000005</v>
      </c>
    </row>
    <row r="9" spans="1:25" s="10" customFormat="1" ht="24.75" customHeight="1" x14ac:dyDescent="0.15">
      <c r="A9" s="73" t="s">
        <v>40</v>
      </c>
      <c r="B9" s="483" t="s">
        <v>7</v>
      </c>
      <c r="C9" s="502"/>
      <c r="D9" s="502"/>
      <c r="E9" s="506"/>
      <c r="F9" s="503"/>
      <c r="G9" s="504"/>
      <c r="H9" s="504"/>
      <c r="I9" s="504"/>
      <c r="J9" s="504"/>
      <c r="K9" s="505"/>
      <c r="M9" s="86"/>
      <c r="N9" s="183" t="s">
        <v>239</v>
      </c>
      <c r="O9" s="510" t="s">
        <v>199</v>
      </c>
      <c r="P9" s="510"/>
      <c r="Q9" s="510"/>
      <c r="R9" s="510"/>
      <c r="S9" s="510"/>
      <c r="T9" s="510"/>
      <c r="U9" s="510"/>
      <c r="V9" s="12"/>
      <c r="W9" s="64"/>
      <c r="X9" s="134" t="s">
        <v>113</v>
      </c>
      <c r="Y9" s="155">
        <v>2530</v>
      </c>
    </row>
    <row r="10" spans="1:25" s="10" customFormat="1" ht="24.75" customHeight="1" x14ac:dyDescent="0.15">
      <c r="A10" s="73" t="s">
        <v>40</v>
      </c>
      <c r="B10" s="483" t="s">
        <v>36</v>
      </c>
      <c r="C10" s="502"/>
      <c r="D10" s="502"/>
      <c r="E10" s="506"/>
      <c r="F10" s="497"/>
      <c r="G10" s="441"/>
      <c r="H10" s="442"/>
      <c r="I10" s="145"/>
      <c r="J10" s="127"/>
      <c r="K10" s="126"/>
      <c r="M10" s="86"/>
      <c r="N10" s="183" t="s">
        <v>240</v>
      </c>
      <c r="O10" s="510" t="s">
        <v>199</v>
      </c>
      <c r="P10" s="510"/>
      <c r="Q10" s="510"/>
      <c r="R10" s="510"/>
      <c r="S10" s="510"/>
      <c r="T10" s="510"/>
      <c r="U10" s="510"/>
      <c r="V10" s="12"/>
      <c r="W10" s="64"/>
      <c r="X10" s="134" t="s">
        <v>114</v>
      </c>
      <c r="Y10" s="155">
        <v>2530</v>
      </c>
    </row>
    <row r="11" spans="1:25" s="10" customFormat="1" ht="24.75" customHeight="1" x14ac:dyDescent="0.15">
      <c r="A11" s="73" t="s">
        <v>40</v>
      </c>
      <c r="B11" s="483" t="s">
        <v>165</v>
      </c>
      <c r="C11" s="500"/>
      <c r="D11" s="500"/>
      <c r="E11" s="501"/>
      <c r="F11" s="497"/>
      <c r="G11" s="504"/>
      <c r="H11" s="504"/>
      <c r="I11" s="504"/>
      <c r="J11" s="504"/>
      <c r="K11" s="505"/>
      <c r="L11" s="149"/>
      <c r="M11" s="86"/>
      <c r="N11" s="183" t="s">
        <v>241</v>
      </c>
      <c r="O11" s="510" t="s">
        <v>200</v>
      </c>
      <c r="P11" s="510"/>
      <c r="Q11" s="510"/>
      <c r="R11" s="510"/>
      <c r="S11" s="510"/>
      <c r="T11" s="510"/>
      <c r="U11" s="510"/>
      <c r="V11" s="12"/>
      <c r="W11" s="64"/>
      <c r="X11" s="134" t="s">
        <v>115</v>
      </c>
      <c r="Y11" s="155">
        <v>2530</v>
      </c>
    </row>
    <row r="12" spans="1:25" s="10" customFormat="1" ht="24.75" customHeight="1" x14ac:dyDescent="0.2">
      <c r="B12" s="483" t="s">
        <v>166</v>
      </c>
      <c r="C12" s="500"/>
      <c r="D12" s="500"/>
      <c r="E12" s="501"/>
      <c r="F12" s="513"/>
      <c r="G12" s="514"/>
      <c r="H12" s="514"/>
      <c r="I12" s="514"/>
      <c r="J12" s="514"/>
      <c r="K12" s="515"/>
      <c r="L12" s="150"/>
      <c r="M12" s="115"/>
      <c r="N12" s="139" t="s">
        <v>348</v>
      </c>
      <c r="P12" s="82"/>
      <c r="Q12" s="82"/>
      <c r="R12" s="82"/>
      <c r="S12" s="82"/>
      <c r="T12" s="82"/>
      <c r="V12" s="16"/>
      <c r="W12" s="64"/>
      <c r="X12" s="134" t="s">
        <v>112</v>
      </c>
      <c r="Y12" s="155">
        <v>2530</v>
      </c>
    </row>
    <row r="13" spans="1:25" s="10" customFormat="1" ht="24.75" customHeight="1" x14ac:dyDescent="0.2">
      <c r="A13" s="72"/>
      <c r="B13" s="483" t="s">
        <v>167</v>
      </c>
      <c r="C13" s="502"/>
      <c r="D13" s="502"/>
      <c r="E13" s="502"/>
      <c r="G13" s="143" t="s">
        <v>72</v>
      </c>
      <c r="H13" s="146" t="s">
        <v>74</v>
      </c>
      <c r="I13" s="144" t="s">
        <v>73</v>
      </c>
      <c r="J13" s="146" t="s">
        <v>75</v>
      </c>
      <c r="K13" s="147"/>
      <c r="M13" s="115"/>
      <c r="N13" s="139" t="s">
        <v>349</v>
      </c>
      <c r="S13" s="13"/>
      <c r="T13" s="13"/>
      <c r="U13" s="133"/>
      <c r="V13" s="22"/>
      <c r="W13" s="64"/>
      <c r="X13" s="134" t="s">
        <v>111</v>
      </c>
      <c r="Y13" s="155">
        <v>2530</v>
      </c>
    </row>
    <row r="14" spans="1:25" s="10" customFormat="1" ht="24.75" customHeight="1" x14ac:dyDescent="0.15">
      <c r="B14" s="168" t="s">
        <v>185</v>
      </c>
      <c r="M14" s="118"/>
      <c r="N14" s="77" t="s">
        <v>201</v>
      </c>
      <c r="P14" s="76"/>
      <c r="Q14" s="76"/>
      <c r="R14" s="17"/>
      <c r="S14" s="13"/>
      <c r="T14" s="13"/>
      <c r="U14" s="13"/>
      <c r="W14" s="64"/>
      <c r="X14" s="134" t="s">
        <v>109</v>
      </c>
      <c r="Y14" s="155">
        <v>2530</v>
      </c>
    </row>
    <row r="15" spans="1:25" ht="20.25" customHeight="1" x14ac:dyDescent="0.15">
      <c r="B15" s="169" t="s">
        <v>49</v>
      </c>
      <c r="C15"/>
      <c r="D15" s="23"/>
      <c r="E15" s="23"/>
      <c r="F15" s="23"/>
      <c r="G15" s="23"/>
      <c r="H15" s="23"/>
      <c r="I15" s="23"/>
      <c r="J15" s="18"/>
      <c r="K15" s="18"/>
      <c r="L15" s="24"/>
      <c r="M15" s="18"/>
      <c r="N15" s="132" t="s">
        <v>183</v>
      </c>
      <c r="P15" s="76"/>
      <c r="Q15" s="76"/>
      <c r="R15" s="17"/>
      <c r="S15" s="13"/>
      <c r="T15" s="13"/>
      <c r="U15" s="13"/>
      <c r="V15" s="18"/>
      <c r="W15" s="64"/>
      <c r="X15" s="134" t="s">
        <v>110</v>
      </c>
      <c r="Y15" s="155">
        <v>2530</v>
      </c>
    </row>
    <row r="16" spans="1:25" s="10" customFormat="1" ht="20.25" customHeight="1" thickBot="1" x14ac:dyDescent="0.2">
      <c r="M16" s="71"/>
      <c r="N16" s="77" t="s">
        <v>350</v>
      </c>
      <c r="P16" s="21"/>
      <c r="Q16" s="21"/>
      <c r="R16" s="17"/>
      <c r="S16" s="13"/>
      <c r="T16" s="13"/>
      <c r="U16" s="13"/>
      <c r="V16" s="71"/>
      <c r="W16" s="64"/>
      <c r="X16" s="134" t="s">
        <v>152</v>
      </c>
      <c r="Y16" s="155">
        <v>2530</v>
      </c>
    </row>
    <row r="17" spans="1:52" s="10" customFormat="1" ht="20.25" customHeight="1" thickTop="1" x14ac:dyDescent="0.15">
      <c r="B17" s="519" t="s">
        <v>51</v>
      </c>
      <c r="C17" s="520"/>
      <c r="D17" s="520"/>
      <c r="E17" s="520"/>
      <c r="F17" s="520"/>
      <c r="G17" s="520"/>
      <c r="H17" s="520"/>
      <c r="I17" s="520"/>
      <c r="J17" s="520"/>
      <c r="K17" s="520"/>
      <c r="L17" s="521"/>
      <c r="M17" s="71"/>
      <c r="N17" s="77" t="s">
        <v>351</v>
      </c>
      <c r="P17" s="21"/>
      <c r="Q17" s="21"/>
      <c r="R17" s="17"/>
      <c r="S17" s="13"/>
      <c r="T17" s="13"/>
      <c r="U17" s="13"/>
      <c r="V17" s="71"/>
      <c r="W17" s="64"/>
      <c r="X17" s="381"/>
      <c r="Y17" s="155"/>
    </row>
    <row r="18" spans="1:52" s="10" customFormat="1" ht="20.25" customHeight="1" thickBot="1" x14ac:dyDescent="0.2">
      <c r="B18" s="522"/>
      <c r="C18" s="523"/>
      <c r="D18" s="523"/>
      <c r="E18" s="523"/>
      <c r="F18" s="523"/>
      <c r="G18" s="523"/>
      <c r="H18" s="523"/>
      <c r="I18" s="523"/>
      <c r="J18" s="523"/>
      <c r="K18" s="523"/>
      <c r="L18" s="524"/>
      <c r="M18" s="71"/>
      <c r="N18" s="77" t="s">
        <v>202</v>
      </c>
      <c r="P18" s="6"/>
      <c r="Q18" s="6"/>
      <c r="S18" s="17"/>
      <c r="T18" s="17"/>
      <c r="U18" s="17"/>
      <c r="V18" s="71"/>
      <c r="W18" s="64"/>
      <c r="X18" s="134" t="s">
        <v>153</v>
      </c>
      <c r="Y18" s="155">
        <v>2530</v>
      </c>
    </row>
    <row r="19" spans="1:52" ht="27.75" customHeight="1" thickTop="1" x14ac:dyDescent="0.15">
      <c r="N19" s="132" t="s">
        <v>242</v>
      </c>
      <c r="P19" s="6"/>
      <c r="S19" s="8"/>
      <c r="V19"/>
      <c r="W19" s="64"/>
      <c r="X19" s="134" t="s">
        <v>154</v>
      </c>
      <c r="Y19" s="155">
        <v>2530</v>
      </c>
    </row>
    <row r="20" spans="1:52" ht="34.5" customHeight="1" x14ac:dyDescent="0.15">
      <c r="A20" s="498" t="s">
        <v>94</v>
      </c>
      <c r="B20" s="499"/>
      <c r="C20" s="516"/>
      <c r="D20" s="516"/>
      <c r="E20" s="516"/>
      <c r="F20" s="498" t="s">
        <v>150</v>
      </c>
      <c r="G20" s="512"/>
      <c r="H20" s="465"/>
      <c r="I20" s="465"/>
      <c r="J20" s="465"/>
      <c r="K20" s="180" t="s">
        <v>93</v>
      </c>
      <c r="L20" s="518"/>
      <c r="M20" s="518"/>
      <c r="N20" s="305" t="s">
        <v>95</v>
      </c>
      <c r="O20" s="517"/>
      <c r="P20" s="499"/>
      <c r="Q20" s="499"/>
      <c r="R20" s="499"/>
      <c r="S20" s="499"/>
      <c r="W20" s="64"/>
      <c r="X20" s="134" t="s">
        <v>118</v>
      </c>
      <c r="Y20" s="155">
        <v>2530</v>
      </c>
    </row>
    <row r="21" spans="1:52" ht="33" customHeight="1" x14ac:dyDescent="0.15">
      <c r="A21" s="466" t="s">
        <v>68</v>
      </c>
      <c r="B21" s="466"/>
      <c r="C21" s="511"/>
      <c r="D21" s="511"/>
      <c r="E21" s="511"/>
      <c r="F21" s="511"/>
      <c r="G21" s="511"/>
      <c r="H21" s="511"/>
      <c r="I21" s="511"/>
      <c r="J21" s="511"/>
      <c r="K21" s="511"/>
      <c r="L21" s="135"/>
      <c r="M21" s="135"/>
      <c r="N21" s="135"/>
      <c r="V21" s="135"/>
      <c r="W21" s="64"/>
      <c r="X21" s="134" t="s">
        <v>116</v>
      </c>
      <c r="Y21" s="155">
        <v>2530</v>
      </c>
    </row>
    <row r="22" spans="1:52" ht="33" customHeight="1" x14ac:dyDescent="0.1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24" t="s">
        <v>146</v>
      </c>
      <c r="O22" s="468" t="s">
        <v>182</v>
      </c>
      <c r="P22" s="469"/>
      <c r="Q22" s="469"/>
      <c r="R22" s="469"/>
      <c r="S22" s="470"/>
      <c r="V22" s="135"/>
      <c r="W22" s="64"/>
      <c r="X22" s="134" t="s">
        <v>117</v>
      </c>
      <c r="Y22" s="155">
        <v>2530</v>
      </c>
    </row>
    <row r="23" spans="1:52" ht="13.5" customHeight="1" x14ac:dyDescent="0.15">
      <c r="A23" s="83">
        <v>1</v>
      </c>
      <c r="B23" s="83">
        <v>2</v>
      </c>
      <c r="C23" s="83">
        <v>3</v>
      </c>
      <c r="D23" s="83">
        <v>4</v>
      </c>
      <c r="E23" s="83">
        <v>5</v>
      </c>
      <c r="F23" s="83">
        <v>6</v>
      </c>
      <c r="G23" s="83">
        <v>7</v>
      </c>
      <c r="H23" s="83">
        <v>8</v>
      </c>
      <c r="I23" s="83">
        <v>9</v>
      </c>
      <c r="J23" s="83">
        <v>10</v>
      </c>
      <c r="K23" s="83">
        <v>11</v>
      </c>
      <c r="L23" s="83">
        <v>12</v>
      </c>
      <c r="M23" s="83">
        <v>13</v>
      </c>
      <c r="N23" s="83">
        <v>14</v>
      </c>
      <c r="O23" s="83">
        <v>15</v>
      </c>
      <c r="P23" s="83">
        <v>16</v>
      </c>
      <c r="Q23" s="83">
        <v>17</v>
      </c>
      <c r="R23" s="83">
        <v>18</v>
      </c>
      <c r="S23" s="83">
        <v>19</v>
      </c>
      <c r="T23" s="83">
        <v>20</v>
      </c>
      <c r="U23" s="83">
        <v>21</v>
      </c>
      <c r="V23" s="83"/>
      <c r="W23" s="64"/>
      <c r="X23" s="134" t="s">
        <v>122</v>
      </c>
      <c r="Y23" s="155">
        <v>2530</v>
      </c>
      <c r="AZ23" s="115"/>
    </row>
    <row r="24" spans="1:52" s="20" customFormat="1" ht="32.25" customHeight="1" x14ac:dyDescent="0.15">
      <c r="A24" s="471" t="s">
        <v>33</v>
      </c>
      <c r="B24" s="440" t="s">
        <v>41</v>
      </c>
      <c r="C24" s="441"/>
      <c r="D24" s="441"/>
      <c r="E24" s="441"/>
      <c r="F24" s="441"/>
      <c r="G24" s="442"/>
      <c r="H24" s="437" t="s">
        <v>42</v>
      </c>
      <c r="I24" s="437" t="s">
        <v>43</v>
      </c>
      <c r="J24" s="437" t="s">
        <v>71</v>
      </c>
      <c r="K24" s="437" t="s">
        <v>57</v>
      </c>
      <c r="L24" s="474" t="s">
        <v>56</v>
      </c>
      <c r="M24" s="437" t="s">
        <v>192</v>
      </c>
      <c r="N24" s="478" t="s">
        <v>189</v>
      </c>
      <c r="O24" s="477" t="s">
        <v>347</v>
      </c>
      <c r="P24" s="437" t="s">
        <v>44</v>
      </c>
      <c r="Q24" s="437" t="s">
        <v>45</v>
      </c>
      <c r="R24" s="450" t="s">
        <v>46</v>
      </c>
      <c r="S24" s="453" t="s">
        <v>50</v>
      </c>
      <c r="T24" s="447" t="s">
        <v>190</v>
      </c>
      <c r="U24" s="444" t="s">
        <v>69</v>
      </c>
      <c r="V24" s="456" t="s">
        <v>145</v>
      </c>
      <c r="W24" s="64"/>
      <c r="X24" s="134" t="s">
        <v>119</v>
      </c>
      <c r="Y24" s="155">
        <v>2530</v>
      </c>
      <c r="Z24"/>
      <c r="AZ24" s="135"/>
    </row>
    <row r="25" spans="1:52" s="20" customFormat="1" ht="20.25" customHeight="1" x14ac:dyDescent="0.15">
      <c r="A25" s="472"/>
      <c r="B25" s="459" t="s">
        <v>195</v>
      </c>
      <c r="C25" s="460"/>
      <c r="D25" s="461" t="s">
        <v>238</v>
      </c>
      <c r="E25" s="463" t="s">
        <v>12</v>
      </c>
      <c r="F25" s="461" t="s">
        <v>169</v>
      </c>
      <c r="G25" s="463" t="s">
        <v>156</v>
      </c>
      <c r="H25" s="438"/>
      <c r="I25" s="438"/>
      <c r="J25" s="438"/>
      <c r="K25" s="438"/>
      <c r="L25" s="475"/>
      <c r="M25" s="438"/>
      <c r="N25" s="479"/>
      <c r="O25" s="438"/>
      <c r="P25" s="438"/>
      <c r="Q25" s="438"/>
      <c r="R25" s="451"/>
      <c r="S25" s="454"/>
      <c r="T25" s="448"/>
      <c r="U25" s="445"/>
      <c r="V25" s="457"/>
      <c r="W25" s="64"/>
      <c r="X25" s="134" t="s">
        <v>120</v>
      </c>
      <c r="Y25" s="155">
        <v>2530</v>
      </c>
      <c r="Z25"/>
    </row>
    <row r="26" spans="1:52" s="20" customFormat="1" ht="32.25" customHeight="1" x14ac:dyDescent="0.15">
      <c r="A26" s="473"/>
      <c r="B26" s="151" t="s">
        <v>220</v>
      </c>
      <c r="C26" s="178" t="s">
        <v>194</v>
      </c>
      <c r="D26" s="462"/>
      <c r="E26" s="464"/>
      <c r="F26" s="467"/>
      <c r="G26" s="464"/>
      <c r="H26" s="439"/>
      <c r="I26" s="439"/>
      <c r="J26" s="439"/>
      <c r="K26" s="439"/>
      <c r="L26" s="476"/>
      <c r="M26" s="443"/>
      <c r="N26" s="480"/>
      <c r="O26" s="439"/>
      <c r="P26" s="439"/>
      <c r="Q26" s="439"/>
      <c r="R26" s="452"/>
      <c r="S26" s="455"/>
      <c r="T26" s="449"/>
      <c r="U26" s="446"/>
      <c r="V26" s="458"/>
      <c r="W26" s="64"/>
      <c r="X26" s="134" t="s">
        <v>121</v>
      </c>
      <c r="Y26" s="155">
        <v>2530</v>
      </c>
      <c r="Z26"/>
    </row>
    <row r="27" spans="1:52" s="27" customFormat="1" ht="24" customHeight="1" x14ac:dyDescent="0.15">
      <c r="A27" s="93" t="s">
        <v>76</v>
      </c>
      <c r="B27" s="87"/>
      <c r="C27" s="87"/>
      <c r="D27" s="87"/>
      <c r="E27" s="87"/>
      <c r="F27" s="87"/>
      <c r="G27" s="87"/>
      <c r="H27" s="62"/>
      <c r="I27" s="121"/>
      <c r="J27" s="128">
        <f t="shared" ref="J27:J38" si="0">IF(I27="",0,PHONETIC(I27))</f>
        <v>0</v>
      </c>
      <c r="K27" s="109"/>
      <c r="L27" s="112"/>
      <c r="M27" s="136"/>
      <c r="N27" s="109"/>
      <c r="O27" s="79"/>
      <c r="P27" s="88"/>
      <c r="Q27" s="59"/>
      <c r="R27" s="88"/>
      <c r="S27" s="382"/>
      <c r="T27" s="184">
        <f>IF(P27=0,0,DATEDIF(P27,R27,"d"))</f>
        <v>0</v>
      </c>
      <c r="U27" s="152"/>
      <c r="V27" s="296">
        <f t="shared" ref="V27:V56" si="1">IF(M27="",0,IF(MID($M27,4,1)="県",LEFT($M27,4),LEFT($M27,3)))</f>
        <v>0</v>
      </c>
      <c r="W27" s="64"/>
      <c r="X27" s="134" t="s">
        <v>125</v>
      </c>
      <c r="Y27" s="155">
        <v>2530</v>
      </c>
    </row>
    <row r="28" spans="1:52" s="27" customFormat="1" ht="24" customHeight="1" x14ac:dyDescent="0.15">
      <c r="A28" s="93" t="s">
        <v>60</v>
      </c>
      <c r="B28" s="87"/>
      <c r="C28" s="87"/>
      <c r="D28" s="87"/>
      <c r="E28" s="87"/>
      <c r="F28" s="87"/>
      <c r="G28" s="87"/>
      <c r="H28" s="62"/>
      <c r="I28" s="121"/>
      <c r="J28" s="128">
        <f t="shared" si="0"/>
        <v>0</v>
      </c>
      <c r="K28" s="109"/>
      <c r="L28" s="112"/>
      <c r="M28" s="136"/>
      <c r="N28" s="109"/>
      <c r="O28" s="61"/>
      <c r="P28" s="88"/>
      <c r="Q28" s="59"/>
      <c r="R28" s="88"/>
      <c r="S28" s="382"/>
      <c r="T28" s="184">
        <f t="shared" ref="T28:T56" si="2">IF(P28=0,0,DATEDIF(P28,R28,"d"))</f>
        <v>0</v>
      </c>
      <c r="U28" s="152"/>
      <c r="V28" s="296">
        <f t="shared" si="1"/>
        <v>0</v>
      </c>
      <c r="W28" s="64"/>
      <c r="X28" s="134" t="s">
        <v>124</v>
      </c>
      <c r="Y28" s="155">
        <v>2530</v>
      </c>
    </row>
    <row r="29" spans="1:52" s="27" customFormat="1" ht="24" customHeight="1" x14ac:dyDescent="0.15">
      <c r="A29" s="93" t="s">
        <v>61</v>
      </c>
      <c r="B29" s="87"/>
      <c r="C29" s="87"/>
      <c r="D29" s="87"/>
      <c r="E29" s="87"/>
      <c r="F29" s="87"/>
      <c r="G29" s="87"/>
      <c r="H29" s="62"/>
      <c r="I29" s="121"/>
      <c r="J29" s="128">
        <f t="shared" si="0"/>
        <v>0</v>
      </c>
      <c r="K29" s="109"/>
      <c r="L29" s="112"/>
      <c r="M29" s="136"/>
      <c r="N29" s="109"/>
      <c r="O29" s="61"/>
      <c r="P29" s="88"/>
      <c r="Q29" s="59"/>
      <c r="R29" s="88"/>
      <c r="S29" s="382"/>
      <c r="T29" s="184">
        <f t="shared" si="2"/>
        <v>0</v>
      </c>
      <c r="U29" s="152"/>
      <c r="V29" s="296">
        <f t="shared" si="1"/>
        <v>0</v>
      </c>
      <c r="W29" s="64"/>
      <c r="X29" s="134" t="s">
        <v>123</v>
      </c>
      <c r="Y29" s="155">
        <v>2530</v>
      </c>
    </row>
    <row r="30" spans="1:52" s="27" customFormat="1" ht="24" customHeight="1" x14ac:dyDescent="0.15">
      <c r="A30" s="93" t="s">
        <v>62</v>
      </c>
      <c r="B30" s="87"/>
      <c r="C30" s="87"/>
      <c r="D30" s="87"/>
      <c r="E30" s="87"/>
      <c r="F30" s="87"/>
      <c r="G30" s="87"/>
      <c r="H30" s="62"/>
      <c r="I30" s="121"/>
      <c r="J30" s="128">
        <f t="shared" si="0"/>
        <v>0</v>
      </c>
      <c r="K30" s="109"/>
      <c r="L30" s="112"/>
      <c r="M30" s="136"/>
      <c r="N30" s="109"/>
      <c r="O30" s="79"/>
      <c r="P30" s="88"/>
      <c r="Q30" s="59"/>
      <c r="R30" s="88"/>
      <c r="S30" s="382"/>
      <c r="T30" s="184">
        <f t="shared" si="2"/>
        <v>0</v>
      </c>
      <c r="U30" s="152"/>
      <c r="V30" s="296">
        <f t="shared" si="1"/>
        <v>0</v>
      </c>
      <c r="W30" s="64"/>
      <c r="X30" s="134" t="s">
        <v>128</v>
      </c>
      <c r="Y30" s="155">
        <v>2530</v>
      </c>
    </row>
    <row r="31" spans="1:52" s="27" customFormat="1" ht="24" customHeight="1" x14ac:dyDescent="0.15">
      <c r="A31" s="93" t="s">
        <v>63</v>
      </c>
      <c r="B31" s="87"/>
      <c r="C31" s="87"/>
      <c r="D31" s="87"/>
      <c r="E31" s="87"/>
      <c r="F31" s="87"/>
      <c r="G31" s="87"/>
      <c r="H31" s="62"/>
      <c r="I31" s="121"/>
      <c r="J31" s="128">
        <f t="shared" si="0"/>
        <v>0</v>
      </c>
      <c r="K31" s="109"/>
      <c r="L31" s="112"/>
      <c r="M31" s="136"/>
      <c r="N31" s="109"/>
      <c r="O31" s="79"/>
      <c r="P31" s="88"/>
      <c r="Q31" s="59"/>
      <c r="R31" s="88"/>
      <c r="S31" s="382"/>
      <c r="T31" s="184">
        <f t="shared" si="2"/>
        <v>0</v>
      </c>
      <c r="U31" s="152"/>
      <c r="V31" s="296">
        <f t="shared" si="1"/>
        <v>0</v>
      </c>
      <c r="W31" s="64"/>
      <c r="X31" s="134" t="s">
        <v>126</v>
      </c>
      <c r="Y31" s="155">
        <v>2530</v>
      </c>
    </row>
    <row r="32" spans="1:52" s="27" customFormat="1" ht="24" customHeight="1" x14ac:dyDescent="0.15">
      <c r="A32" s="93" t="s">
        <v>64</v>
      </c>
      <c r="B32" s="87"/>
      <c r="C32" s="87"/>
      <c r="D32" s="87"/>
      <c r="E32" s="87"/>
      <c r="F32" s="87"/>
      <c r="G32" s="87"/>
      <c r="H32" s="62"/>
      <c r="I32" s="121"/>
      <c r="J32" s="128">
        <f t="shared" si="0"/>
        <v>0</v>
      </c>
      <c r="K32" s="109"/>
      <c r="L32" s="112"/>
      <c r="M32" s="136"/>
      <c r="N32" s="109"/>
      <c r="O32" s="61"/>
      <c r="P32" s="88"/>
      <c r="Q32" s="59"/>
      <c r="R32" s="88"/>
      <c r="S32" s="382"/>
      <c r="T32" s="184">
        <f t="shared" si="2"/>
        <v>0</v>
      </c>
      <c r="U32" s="152"/>
      <c r="V32" s="296">
        <f t="shared" si="1"/>
        <v>0</v>
      </c>
      <c r="W32" s="64"/>
      <c r="X32" s="134" t="s">
        <v>127</v>
      </c>
      <c r="Y32" s="155">
        <v>2530</v>
      </c>
    </row>
    <row r="33" spans="1:25" s="27" customFormat="1" ht="24" customHeight="1" x14ac:dyDescent="0.15">
      <c r="A33" s="93" t="s">
        <v>65</v>
      </c>
      <c r="B33" s="87"/>
      <c r="C33" s="87"/>
      <c r="D33" s="87"/>
      <c r="E33" s="87"/>
      <c r="F33" s="87"/>
      <c r="G33" s="87"/>
      <c r="H33" s="62"/>
      <c r="I33" s="121"/>
      <c r="J33" s="128">
        <f t="shared" si="0"/>
        <v>0</v>
      </c>
      <c r="K33" s="109"/>
      <c r="L33" s="112"/>
      <c r="M33" s="136"/>
      <c r="N33" s="109"/>
      <c r="O33" s="61"/>
      <c r="P33" s="88"/>
      <c r="Q33" s="59"/>
      <c r="R33" s="88"/>
      <c r="S33" s="382"/>
      <c r="T33" s="184">
        <f t="shared" si="2"/>
        <v>0</v>
      </c>
      <c r="U33" s="152"/>
      <c r="V33" s="296">
        <f t="shared" si="1"/>
        <v>0</v>
      </c>
      <c r="W33" s="64"/>
      <c r="X33" s="134" t="s">
        <v>132</v>
      </c>
      <c r="Y33" s="155">
        <v>2970.0000000000005</v>
      </c>
    </row>
    <row r="34" spans="1:25" s="27" customFormat="1" ht="24" customHeight="1" x14ac:dyDescent="0.15">
      <c r="A34" s="93" t="s">
        <v>66</v>
      </c>
      <c r="B34" s="87"/>
      <c r="C34" s="87"/>
      <c r="D34" s="87"/>
      <c r="E34" s="87"/>
      <c r="F34" s="87"/>
      <c r="G34" s="87"/>
      <c r="H34" s="62"/>
      <c r="I34" s="121"/>
      <c r="J34" s="128">
        <f t="shared" si="0"/>
        <v>0</v>
      </c>
      <c r="K34" s="109"/>
      <c r="L34" s="112"/>
      <c r="M34" s="136"/>
      <c r="N34" s="109"/>
      <c r="O34" s="79"/>
      <c r="P34" s="88"/>
      <c r="Q34" s="59"/>
      <c r="R34" s="88"/>
      <c r="S34" s="382"/>
      <c r="T34" s="184">
        <f t="shared" si="2"/>
        <v>0</v>
      </c>
      <c r="U34" s="152"/>
      <c r="V34" s="296">
        <f t="shared" si="1"/>
        <v>0</v>
      </c>
      <c r="W34" s="64"/>
      <c r="X34" s="134" t="s">
        <v>155</v>
      </c>
      <c r="Y34" s="155">
        <v>2970.0000000000005</v>
      </c>
    </row>
    <row r="35" spans="1:25" s="27" customFormat="1" ht="24" customHeight="1" x14ac:dyDescent="0.15">
      <c r="A35" s="93" t="s">
        <v>67</v>
      </c>
      <c r="B35" s="87"/>
      <c r="C35" s="87"/>
      <c r="D35" s="87"/>
      <c r="E35" s="87"/>
      <c r="F35" s="87"/>
      <c r="G35" s="87"/>
      <c r="H35" s="62"/>
      <c r="I35" s="121"/>
      <c r="J35" s="128">
        <f t="shared" si="0"/>
        <v>0</v>
      </c>
      <c r="K35" s="109"/>
      <c r="L35" s="112"/>
      <c r="M35" s="136"/>
      <c r="N35" s="109"/>
      <c r="O35" s="79"/>
      <c r="P35" s="88"/>
      <c r="Q35" s="59"/>
      <c r="R35" s="88"/>
      <c r="S35" s="382"/>
      <c r="T35" s="184">
        <f t="shared" si="2"/>
        <v>0</v>
      </c>
      <c r="U35" s="152"/>
      <c r="V35" s="296">
        <f t="shared" si="1"/>
        <v>0</v>
      </c>
      <c r="W35" s="64"/>
      <c r="X35" s="134" t="s">
        <v>129</v>
      </c>
      <c r="Y35" s="155">
        <v>2970.0000000000005</v>
      </c>
    </row>
    <row r="36" spans="1:25" s="27" customFormat="1" ht="24" customHeight="1" x14ac:dyDescent="0.15">
      <c r="A36" s="93" t="s">
        <v>59</v>
      </c>
      <c r="B36" s="87"/>
      <c r="C36" s="87"/>
      <c r="D36" s="87"/>
      <c r="E36" s="87"/>
      <c r="F36" s="87"/>
      <c r="G36" s="87"/>
      <c r="H36" s="62"/>
      <c r="I36" s="121"/>
      <c r="J36" s="128">
        <f t="shared" si="0"/>
        <v>0</v>
      </c>
      <c r="K36" s="109"/>
      <c r="L36" s="112"/>
      <c r="M36" s="136"/>
      <c r="N36" s="109"/>
      <c r="O36" s="61"/>
      <c r="P36" s="88"/>
      <c r="Q36" s="59"/>
      <c r="R36" s="88"/>
      <c r="S36" s="382"/>
      <c r="T36" s="184">
        <f t="shared" si="2"/>
        <v>0</v>
      </c>
      <c r="U36" s="152"/>
      <c r="V36" s="296">
        <f t="shared" si="1"/>
        <v>0</v>
      </c>
      <c r="W36" s="64"/>
      <c r="X36" s="134" t="s">
        <v>130</v>
      </c>
      <c r="Y36" s="155">
        <v>2970.0000000000005</v>
      </c>
    </row>
    <row r="37" spans="1:25" s="27" customFormat="1" ht="24" customHeight="1" x14ac:dyDescent="0.15">
      <c r="A37" s="93" t="s">
        <v>78</v>
      </c>
      <c r="B37" s="87"/>
      <c r="C37" s="87"/>
      <c r="D37" s="87"/>
      <c r="E37" s="87"/>
      <c r="F37" s="87"/>
      <c r="G37" s="87"/>
      <c r="H37" s="62"/>
      <c r="I37" s="121"/>
      <c r="J37" s="128">
        <f t="shared" si="0"/>
        <v>0</v>
      </c>
      <c r="K37" s="109"/>
      <c r="L37" s="112"/>
      <c r="M37" s="136"/>
      <c r="N37" s="109"/>
      <c r="O37" s="61"/>
      <c r="P37" s="88"/>
      <c r="Q37" s="59"/>
      <c r="R37" s="88"/>
      <c r="S37" s="382"/>
      <c r="T37" s="184">
        <f t="shared" si="2"/>
        <v>0</v>
      </c>
      <c r="U37" s="152"/>
      <c r="V37" s="296">
        <f t="shared" si="1"/>
        <v>0</v>
      </c>
      <c r="W37" s="64"/>
      <c r="X37" s="134" t="s">
        <v>131</v>
      </c>
      <c r="Y37" s="155">
        <v>2970.0000000000005</v>
      </c>
    </row>
    <row r="38" spans="1:25" s="27" customFormat="1" ht="24" customHeight="1" x14ac:dyDescent="0.15">
      <c r="A38" s="93" t="s">
        <v>79</v>
      </c>
      <c r="B38" s="87"/>
      <c r="C38" s="87"/>
      <c r="D38" s="87"/>
      <c r="E38" s="87"/>
      <c r="F38" s="87"/>
      <c r="G38" s="87"/>
      <c r="H38" s="62"/>
      <c r="I38" s="121"/>
      <c r="J38" s="128">
        <f t="shared" si="0"/>
        <v>0</v>
      </c>
      <c r="K38" s="109"/>
      <c r="L38" s="112"/>
      <c r="M38" s="136"/>
      <c r="N38" s="109"/>
      <c r="O38" s="79"/>
      <c r="P38" s="88"/>
      <c r="Q38" s="59"/>
      <c r="R38" s="88"/>
      <c r="S38" s="382"/>
      <c r="T38" s="184">
        <f t="shared" si="2"/>
        <v>0</v>
      </c>
      <c r="U38" s="152"/>
      <c r="V38" s="296">
        <f t="shared" si="1"/>
        <v>0</v>
      </c>
      <c r="W38" s="64"/>
      <c r="X38" s="134" t="s">
        <v>134</v>
      </c>
      <c r="Y38" s="155">
        <v>3300.0000000000005</v>
      </c>
    </row>
    <row r="39" spans="1:25" s="27" customFormat="1" ht="24" customHeight="1" x14ac:dyDescent="0.15">
      <c r="A39" s="93" t="s">
        <v>80</v>
      </c>
      <c r="B39" s="87"/>
      <c r="C39" s="87"/>
      <c r="D39" s="87"/>
      <c r="E39" s="87"/>
      <c r="F39" s="87"/>
      <c r="G39" s="87"/>
      <c r="H39" s="62"/>
      <c r="I39" s="121"/>
      <c r="J39" s="128">
        <f t="shared" ref="J39:J51" si="3">IF(I39="",0,PHONETIC(I39))</f>
        <v>0</v>
      </c>
      <c r="K39" s="109"/>
      <c r="L39" s="112"/>
      <c r="M39" s="136"/>
      <c r="N39" s="109"/>
      <c r="O39" s="79"/>
      <c r="P39" s="88"/>
      <c r="Q39" s="59"/>
      <c r="R39" s="88"/>
      <c r="S39" s="382"/>
      <c r="T39" s="184">
        <f t="shared" si="2"/>
        <v>0</v>
      </c>
      <c r="U39" s="152"/>
      <c r="V39" s="296">
        <f t="shared" si="1"/>
        <v>0</v>
      </c>
      <c r="W39" s="64"/>
      <c r="X39" s="134" t="s">
        <v>133</v>
      </c>
      <c r="Y39" s="155">
        <v>3300.0000000000005</v>
      </c>
    </row>
    <row r="40" spans="1:25" s="27" customFormat="1" ht="24" customHeight="1" x14ac:dyDescent="0.15">
      <c r="A40" s="93" t="s">
        <v>81</v>
      </c>
      <c r="B40" s="87"/>
      <c r="C40" s="87"/>
      <c r="D40" s="87"/>
      <c r="E40" s="87"/>
      <c r="F40" s="87"/>
      <c r="G40" s="87"/>
      <c r="H40" s="62"/>
      <c r="I40" s="121"/>
      <c r="J40" s="128">
        <f t="shared" si="3"/>
        <v>0</v>
      </c>
      <c r="K40" s="109"/>
      <c r="L40" s="112"/>
      <c r="M40" s="136"/>
      <c r="N40" s="109"/>
      <c r="O40" s="79"/>
      <c r="P40" s="88"/>
      <c r="Q40" s="59"/>
      <c r="R40" s="88"/>
      <c r="S40" s="382"/>
      <c r="T40" s="184">
        <f t="shared" si="2"/>
        <v>0</v>
      </c>
      <c r="U40" s="152"/>
      <c r="V40" s="296">
        <f t="shared" si="1"/>
        <v>0</v>
      </c>
      <c r="W40" s="64"/>
      <c r="X40" s="134" t="s">
        <v>135</v>
      </c>
      <c r="Y40" s="155">
        <v>3300.0000000000005</v>
      </c>
    </row>
    <row r="41" spans="1:25" s="27" customFormat="1" ht="24" customHeight="1" x14ac:dyDescent="0.15">
      <c r="A41" s="93" t="s">
        <v>82</v>
      </c>
      <c r="B41" s="87"/>
      <c r="C41" s="87"/>
      <c r="D41" s="87"/>
      <c r="E41" s="87"/>
      <c r="F41" s="87"/>
      <c r="G41" s="87"/>
      <c r="H41" s="62"/>
      <c r="I41" s="121"/>
      <c r="J41" s="128">
        <f t="shared" si="3"/>
        <v>0</v>
      </c>
      <c r="K41" s="109"/>
      <c r="L41" s="112"/>
      <c r="M41" s="136"/>
      <c r="N41" s="109"/>
      <c r="O41" s="79"/>
      <c r="P41" s="88"/>
      <c r="Q41" s="59"/>
      <c r="R41" s="88"/>
      <c r="S41" s="382"/>
      <c r="T41" s="184">
        <f t="shared" si="2"/>
        <v>0</v>
      </c>
      <c r="U41" s="152"/>
      <c r="V41" s="296">
        <f t="shared" si="1"/>
        <v>0</v>
      </c>
      <c r="W41" s="64"/>
      <c r="X41" s="134" t="s">
        <v>136</v>
      </c>
      <c r="Y41" s="155">
        <v>3300.0000000000005</v>
      </c>
    </row>
    <row r="42" spans="1:25" s="27" customFormat="1" ht="24" customHeight="1" x14ac:dyDescent="0.15">
      <c r="A42" s="93" t="s">
        <v>83</v>
      </c>
      <c r="B42" s="87"/>
      <c r="C42" s="87"/>
      <c r="D42" s="87"/>
      <c r="E42" s="87"/>
      <c r="F42" s="87"/>
      <c r="G42" s="87"/>
      <c r="H42" s="62"/>
      <c r="I42" s="121"/>
      <c r="J42" s="128">
        <f t="shared" si="3"/>
        <v>0</v>
      </c>
      <c r="K42" s="109"/>
      <c r="L42" s="112"/>
      <c r="M42" s="136"/>
      <c r="N42" s="109"/>
      <c r="O42" s="79"/>
      <c r="P42" s="88"/>
      <c r="Q42" s="59"/>
      <c r="R42" s="88"/>
      <c r="S42" s="382"/>
      <c r="T42" s="184">
        <f t="shared" si="2"/>
        <v>0</v>
      </c>
      <c r="U42" s="152"/>
      <c r="V42" s="296">
        <f t="shared" si="1"/>
        <v>0</v>
      </c>
      <c r="W42" s="64"/>
      <c r="X42" s="134" t="s">
        <v>137</v>
      </c>
      <c r="Y42" s="155">
        <v>3300.0000000000005</v>
      </c>
    </row>
    <row r="43" spans="1:25" s="27" customFormat="1" ht="24" customHeight="1" x14ac:dyDescent="0.15">
      <c r="A43" s="93" t="s">
        <v>84</v>
      </c>
      <c r="B43" s="87"/>
      <c r="C43" s="87"/>
      <c r="D43" s="87"/>
      <c r="E43" s="87"/>
      <c r="F43" s="87"/>
      <c r="G43" s="87"/>
      <c r="H43" s="62"/>
      <c r="I43" s="121"/>
      <c r="J43" s="128">
        <f t="shared" si="3"/>
        <v>0</v>
      </c>
      <c r="K43" s="109"/>
      <c r="L43" s="112"/>
      <c r="M43" s="136"/>
      <c r="N43" s="109"/>
      <c r="O43" s="79"/>
      <c r="P43" s="88"/>
      <c r="Q43" s="59"/>
      <c r="R43" s="88"/>
      <c r="S43" s="382"/>
      <c r="T43" s="184">
        <f t="shared" si="2"/>
        <v>0</v>
      </c>
      <c r="U43" s="152"/>
      <c r="V43" s="296">
        <f t="shared" si="1"/>
        <v>0</v>
      </c>
      <c r="W43" s="64"/>
      <c r="X43" s="134" t="s">
        <v>138</v>
      </c>
      <c r="Y43" s="155">
        <v>3300.0000000000005</v>
      </c>
    </row>
    <row r="44" spans="1:25" s="27" customFormat="1" ht="24" customHeight="1" x14ac:dyDescent="0.15">
      <c r="A44" s="93" t="s">
        <v>85</v>
      </c>
      <c r="B44" s="87"/>
      <c r="C44" s="87"/>
      <c r="D44" s="87"/>
      <c r="E44" s="87"/>
      <c r="F44" s="87"/>
      <c r="G44" s="87"/>
      <c r="H44" s="62"/>
      <c r="I44" s="121"/>
      <c r="J44" s="128">
        <f t="shared" si="3"/>
        <v>0</v>
      </c>
      <c r="K44" s="109"/>
      <c r="L44" s="112"/>
      <c r="M44" s="136"/>
      <c r="N44" s="109"/>
      <c r="O44" s="79"/>
      <c r="P44" s="88"/>
      <c r="Q44" s="59"/>
      <c r="R44" s="88"/>
      <c r="S44" s="382"/>
      <c r="T44" s="184">
        <f t="shared" si="2"/>
        <v>0</v>
      </c>
      <c r="U44" s="152"/>
      <c r="V44" s="296">
        <f t="shared" si="1"/>
        <v>0</v>
      </c>
      <c r="W44" s="64"/>
      <c r="X44" s="134" t="s">
        <v>139</v>
      </c>
      <c r="Y44" s="155">
        <v>3300.0000000000005</v>
      </c>
    </row>
    <row r="45" spans="1:25" s="27" customFormat="1" ht="24" customHeight="1" x14ac:dyDescent="0.15">
      <c r="A45" s="93" t="s">
        <v>86</v>
      </c>
      <c r="B45" s="87"/>
      <c r="C45" s="87"/>
      <c r="D45" s="87"/>
      <c r="E45" s="87"/>
      <c r="F45" s="87"/>
      <c r="G45" s="87"/>
      <c r="H45" s="62"/>
      <c r="I45" s="121"/>
      <c r="J45" s="128">
        <f t="shared" si="3"/>
        <v>0</v>
      </c>
      <c r="K45" s="109"/>
      <c r="L45" s="112"/>
      <c r="M45" s="136"/>
      <c r="N45" s="109"/>
      <c r="O45" s="79"/>
      <c r="P45" s="88"/>
      <c r="Q45" s="59"/>
      <c r="R45" s="88"/>
      <c r="S45" s="382"/>
      <c r="T45" s="184">
        <f t="shared" si="2"/>
        <v>0</v>
      </c>
      <c r="U45" s="152"/>
      <c r="V45" s="296">
        <f t="shared" si="1"/>
        <v>0</v>
      </c>
      <c r="W45" s="64"/>
      <c r="X45" s="134" t="s">
        <v>140</v>
      </c>
      <c r="Y45" s="155">
        <v>3300.0000000000005</v>
      </c>
    </row>
    <row r="46" spans="1:25" s="27" customFormat="1" ht="24" customHeight="1" x14ac:dyDescent="0.15">
      <c r="A46" s="93" t="s">
        <v>87</v>
      </c>
      <c r="B46" s="87"/>
      <c r="C46" s="87"/>
      <c r="D46" s="87"/>
      <c r="E46" s="87"/>
      <c r="F46" s="87"/>
      <c r="G46" s="87"/>
      <c r="H46" s="62"/>
      <c r="I46" s="121"/>
      <c r="J46" s="128">
        <f t="shared" si="3"/>
        <v>0</v>
      </c>
      <c r="K46" s="109"/>
      <c r="L46" s="112"/>
      <c r="M46" s="136"/>
      <c r="N46" s="109"/>
      <c r="O46" s="79"/>
      <c r="P46" s="88"/>
      <c r="Q46" s="59"/>
      <c r="R46" s="88"/>
      <c r="S46" s="382"/>
      <c r="T46" s="184">
        <f t="shared" si="2"/>
        <v>0</v>
      </c>
      <c r="U46" s="152"/>
      <c r="V46" s="296">
        <f t="shared" si="1"/>
        <v>0</v>
      </c>
      <c r="W46" s="64"/>
      <c r="X46" s="134" t="s">
        <v>141</v>
      </c>
      <c r="Y46" s="155">
        <v>3300.0000000000005</v>
      </c>
    </row>
    <row r="47" spans="1:25" s="27" customFormat="1" ht="24" customHeight="1" x14ac:dyDescent="0.15">
      <c r="A47" s="93" t="s">
        <v>88</v>
      </c>
      <c r="B47" s="87"/>
      <c r="C47" s="87"/>
      <c r="D47" s="87"/>
      <c r="E47" s="87"/>
      <c r="F47" s="87"/>
      <c r="G47" s="87"/>
      <c r="H47" s="62"/>
      <c r="I47" s="121"/>
      <c r="J47" s="128">
        <f t="shared" si="3"/>
        <v>0</v>
      </c>
      <c r="K47" s="109"/>
      <c r="L47" s="112"/>
      <c r="M47" s="136"/>
      <c r="N47" s="165"/>
      <c r="O47" s="79"/>
      <c r="P47" s="88"/>
      <c r="Q47" s="59"/>
      <c r="R47" s="88"/>
      <c r="S47" s="382"/>
      <c r="T47" s="184">
        <f t="shared" si="2"/>
        <v>0</v>
      </c>
      <c r="U47" s="152"/>
      <c r="V47" s="296">
        <f t="shared" si="1"/>
        <v>0</v>
      </c>
      <c r="W47" s="64"/>
      <c r="X47" s="134" t="s">
        <v>142</v>
      </c>
      <c r="Y47" s="155">
        <v>3300.0000000000005</v>
      </c>
    </row>
    <row r="48" spans="1:25" s="27" customFormat="1" ht="24" customHeight="1" x14ac:dyDescent="0.15">
      <c r="A48" s="93" t="s">
        <v>89</v>
      </c>
      <c r="B48" s="87"/>
      <c r="C48" s="87"/>
      <c r="D48" s="87"/>
      <c r="E48" s="87"/>
      <c r="F48" s="87"/>
      <c r="G48" s="87"/>
      <c r="H48" s="62"/>
      <c r="I48" s="121"/>
      <c r="J48" s="128">
        <f t="shared" si="3"/>
        <v>0</v>
      </c>
      <c r="K48" s="109"/>
      <c r="L48" s="112"/>
      <c r="M48" s="136"/>
      <c r="N48" s="165"/>
      <c r="O48" s="79"/>
      <c r="P48" s="88"/>
      <c r="Q48" s="59"/>
      <c r="R48" s="88"/>
      <c r="S48" s="382"/>
      <c r="T48" s="184">
        <f t="shared" si="2"/>
        <v>0</v>
      </c>
      <c r="U48" s="152"/>
      <c r="V48" s="296">
        <f t="shared" si="1"/>
        <v>0</v>
      </c>
      <c r="W48" s="64"/>
      <c r="X48" s="134" t="s">
        <v>143</v>
      </c>
      <c r="Y48" s="155">
        <v>3300.0000000000005</v>
      </c>
    </row>
    <row r="49" spans="1:25" s="27" customFormat="1" ht="24" customHeight="1" x14ac:dyDescent="0.15">
      <c r="A49" s="93" t="s">
        <v>90</v>
      </c>
      <c r="B49" s="87"/>
      <c r="C49" s="87"/>
      <c r="D49" s="87"/>
      <c r="E49" s="87"/>
      <c r="F49" s="87"/>
      <c r="G49" s="87"/>
      <c r="H49" s="62"/>
      <c r="I49" s="121"/>
      <c r="J49" s="128">
        <f t="shared" si="3"/>
        <v>0</v>
      </c>
      <c r="K49" s="109"/>
      <c r="L49" s="112"/>
      <c r="M49" s="136"/>
      <c r="N49" s="109"/>
      <c r="O49" s="61"/>
      <c r="P49" s="88"/>
      <c r="Q49" s="59"/>
      <c r="R49" s="88"/>
      <c r="S49" s="382"/>
      <c r="T49" s="184">
        <f t="shared" si="2"/>
        <v>0</v>
      </c>
      <c r="U49" s="152"/>
      <c r="V49" s="296">
        <f t="shared" si="1"/>
        <v>0</v>
      </c>
      <c r="W49" s="64"/>
      <c r="X49" s="134" t="s">
        <v>144</v>
      </c>
      <c r="Y49" s="155">
        <v>4400</v>
      </c>
    </row>
    <row r="50" spans="1:25" s="27" customFormat="1" ht="24" customHeight="1" x14ac:dyDescent="0.15">
      <c r="A50" s="93" t="s">
        <v>91</v>
      </c>
      <c r="B50" s="87"/>
      <c r="C50" s="87"/>
      <c r="D50" s="87"/>
      <c r="E50" s="87"/>
      <c r="F50" s="87"/>
      <c r="G50" s="87"/>
      <c r="H50" s="62"/>
      <c r="I50" s="121"/>
      <c r="J50" s="128">
        <f t="shared" si="3"/>
        <v>0</v>
      </c>
      <c r="K50" s="109"/>
      <c r="L50" s="112"/>
      <c r="M50" s="136"/>
      <c r="N50" s="109"/>
      <c r="O50" s="79"/>
      <c r="P50" s="88"/>
      <c r="Q50" s="59"/>
      <c r="R50" s="88"/>
      <c r="S50" s="382"/>
      <c r="T50" s="184">
        <f t="shared" si="2"/>
        <v>0</v>
      </c>
      <c r="U50" s="152"/>
      <c r="V50" s="296">
        <f t="shared" si="1"/>
        <v>0</v>
      </c>
      <c r="W50" s="64"/>
    </row>
    <row r="51" spans="1:25" s="27" customFormat="1" ht="24" customHeight="1" x14ac:dyDescent="0.15">
      <c r="A51" s="93" t="s">
        <v>92</v>
      </c>
      <c r="B51" s="87"/>
      <c r="C51" s="87"/>
      <c r="D51" s="87"/>
      <c r="E51" s="87"/>
      <c r="F51" s="87"/>
      <c r="G51" s="87"/>
      <c r="H51" s="62"/>
      <c r="I51" s="121"/>
      <c r="J51" s="128">
        <f t="shared" si="3"/>
        <v>0</v>
      </c>
      <c r="K51" s="109"/>
      <c r="L51" s="112"/>
      <c r="M51" s="136"/>
      <c r="N51" s="109"/>
      <c r="O51" s="79"/>
      <c r="P51" s="88"/>
      <c r="Q51" s="59"/>
      <c r="R51" s="88"/>
      <c r="S51" s="382"/>
      <c r="T51" s="184">
        <f t="shared" si="2"/>
        <v>0</v>
      </c>
      <c r="U51" s="152"/>
      <c r="V51" s="296">
        <f t="shared" si="1"/>
        <v>0</v>
      </c>
      <c r="W51" s="64"/>
    </row>
    <row r="52" spans="1:25" s="27" customFormat="1" ht="24" customHeight="1" x14ac:dyDescent="0.15">
      <c r="A52" s="93" t="s">
        <v>170</v>
      </c>
      <c r="B52" s="153"/>
      <c r="C52" s="153"/>
      <c r="D52" s="153"/>
      <c r="E52" s="153"/>
      <c r="F52" s="153"/>
      <c r="G52" s="153"/>
      <c r="H52" s="62"/>
      <c r="I52" s="121"/>
      <c r="J52" s="128">
        <f t="shared" ref="J52:J56" si="4">IF(I52="",0,PHONETIC(I52))</f>
        <v>0</v>
      </c>
      <c r="K52" s="109"/>
      <c r="L52" s="112"/>
      <c r="M52" s="136"/>
      <c r="N52" s="109"/>
      <c r="O52" s="79"/>
      <c r="P52" s="88"/>
      <c r="Q52" s="59"/>
      <c r="R52" s="88"/>
      <c r="S52" s="382"/>
      <c r="T52" s="184">
        <f t="shared" si="2"/>
        <v>0</v>
      </c>
      <c r="U52" s="152"/>
      <c r="V52" s="296">
        <f t="shared" si="1"/>
        <v>0</v>
      </c>
      <c r="W52" s="64"/>
    </row>
    <row r="53" spans="1:25" s="27" customFormat="1" ht="24" customHeight="1" x14ac:dyDescent="0.15">
      <c r="A53" s="93" t="s">
        <v>171</v>
      </c>
      <c r="B53" s="153"/>
      <c r="C53" s="153"/>
      <c r="D53" s="153"/>
      <c r="E53" s="153"/>
      <c r="F53" s="153"/>
      <c r="G53" s="153"/>
      <c r="H53" s="62"/>
      <c r="I53" s="121"/>
      <c r="J53" s="128">
        <f t="shared" si="4"/>
        <v>0</v>
      </c>
      <c r="K53" s="109"/>
      <c r="L53" s="112"/>
      <c r="M53" s="136"/>
      <c r="N53" s="109"/>
      <c r="O53" s="79"/>
      <c r="P53" s="88"/>
      <c r="Q53" s="59"/>
      <c r="R53" s="88"/>
      <c r="S53" s="382"/>
      <c r="T53" s="184">
        <f t="shared" si="2"/>
        <v>0</v>
      </c>
      <c r="U53" s="152"/>
      <c r="V53" s="296">
        <f t="shared" si="1"/>
        <v>0</v>
      </c>
      <c r="W53" s="64"/>
    </row>
    <row r="54" spans="1:25" s="27" customFormat="1" ht="24" customHeight="1" x14ac:dyDescent="0.15">
      <c r="A54" s="93" t="s">
        <v>172</v>
      </c>
      <c r="B54" s="153"/>
      <c r="C54" s="153"/>
      <c r="D54" s="153"/>
      <c r="E54" s="153"/>
      <c r="F54" s="153"/>
      <c r="G54" s="153"/>
      <c r="H54" s="62"/>
      <c r="I54" s="121"/>
      <c r="J54" s="128">
        <f t="shared" si="4"/>
        <v>0</v>
      </c>
      <c r="K54" s="109"/>
      <c r="L54" s="112"/>
      <c r="M54" s="136"/>
      <c r="N54" s="109"/>
      <c r="O54" s="79"/>
      <c r="P54" s="88"/>
      <c r="Q54" s="59"/>
      <c r="R54" s="88"/>
      <c r="S54" s="382"/>
      <c r="T54" s="184">
        <f t="shared" si="2"/>
        <v>0</v>
      </c>
      <c r="U54" s="152"/>
      <c r="V54" s="296">
        <f t="shared" si="1"/>
        <v>0</v>
      </c>
      <c r="W54" s="64"/>
    </row>
    <row r="55" spans="1:25" s="27" customFormat="1" ht="24" customHeight="1" x14ac:dyDescent="0.15">
      <c r="A55" s="93" t="s">
        <v>173</v>
      </c>
      <c r="B55" s="153"/>
      <c r="C55" s="153"/>
      <c r="D55" s="153"/>
      <c r="E55" s="153"/>
      <c r="F55" s="153"/>
      <c r="G55" s="153"/>
      <c r="H55" s="62"/>
      <c r="I55" s="121"/>
      <c r="J55" s="128">
        <f t="shared" si="4"/>
        <v>0</v>
      </c>
      <c r="K55" s="109"/>
      <c r="L55" s="112"/>
      <c r="M55" s="136"/>
      <c r="N55" s="109"/>
      <c r="O55" s="79"/>
      <c r="P55" s="88"/>
      <c r="Q55" s="59"/>
      <c r="R55" s="88"/>
      <c r="S55" s="382"/>
      <c r="T55" s="184">
        <f t="shared" si="2"/>
        <v>0</v>
      </c>
      <c r="U55" s="152"/>
      <c r="V55" s="296">
        <f t="shared" si="1"/>
        <v>0</v>
      </c>
      <c r="W55" s="64"/>
    </row>
    <row r="56" spans="1:25" s="27" customFormat="1" ht="24" customHeight="1" x14ac:dyDescent="0.15">
      <c r="A56" s="93" t="s">
        <v>174</v>
      </c>
      <c r="B56" s="153"/>
      <c r="C56" s="153"/>
      <c r="D56" s="153"/>
      <c r="E56" s="153"/>
      <c r="F56" s="153"/>
      <c r="G56" s="153"/>
      <c r="H56" s="62"/>
      <c r="I56" s="121"/>
      <c r="J56" s="128">
        <f t="shared" si="4"/>
        <v>0</v>
      </c>
      <c r="K56" s="109"/>
      <c r="L56" s="112"/>
      <c r="M56" s="136"/>
      <c r="N56" s="109"/>
      <c r="O56" s="79"/>
      <c r="P56" s="88"/>
      <c r="Q56" s="59"/>
      <c r="R56" s="88"/>
      <c r="S56" s="382"/>
      <c r="T56" s="184">
        <f t="shared" si="2"/>
        <v>0</v>
      </c>
      <c r="U56" s="152"/>
      <c r="V56" s="296">
        <f t="shared" si="1"/>
        <v>0</v>
      </c>
      <c r="W56" s="64"/>
    </row>
    <row r="57" spans="1:25" s="27" customFormat="1" ht="24" customHeight="1" thickBot="1" x14ac:dyDescent="0.2">
      <c r="A57" s="99"/>
      <c r="B57" s="100"/>
      <c r="C57" s="100"/>
      <c r="D57" s="100"/>
      <c r="E57" s="100"/>
      <c r="F57" s="100"/>
      <c r="G57" s="100"/>
      <c r="H57" s="101"/>
      <c r="I57" s="122"/>
      <c r="J57" s="129"/>
      <c r="K57" s="110"/>
      <c r="L57" s="113"/>
      <c r="M57" s="113"/>
      <c r="N57" s="103"/>
      <c r="O57" s="102"/>
      <c r="P57" s="104"/>
      <c r="Q57" s="102"/>
      <c r="R57" s="104"/>
      <c r="S57" s="383"/>
      <c r="T57" s="185"/>
      <c r="U57" s="108"/>
      <c r="V57" s="103"/>
      <c r="W57" s="186"/>
    </row>
    <row r="58" spans="1:25" s="19" customFormat="1" ht="24" customHeight="1" thickTop="1" x14ac:dyDescent="0.15">
      <c r="A58" s="106" t="s">
        <v>70</v>
      </c>
      <c r="B58" s="107">
        <f>SUBTOTAL(9,B26:B57)</f>
        <v>0</v>
      </c>
      <c r="C58" s="107">
        <f t="shared" ref="C58:F58" si="5">SUBTOTAL(9,C26:C57)</f>
        <v>0</v>
      </c>
      <c r="D58" s="107"/>
      <c r="E58" s="107">
        <f t="shared" si="5"/>
        <v>0</v>
      </c>
      <c r="F58" s="107">
        <f t="shared" si="5"/>
        <v>0</v>
      </c>
      <c r="G58" s="107">
        <f>SUBTOTAL(9,G27:G57)</f>
        <v>0</v>
      </c>
      <c r="H58" s="80"/>
      <c r="I58" s="94"/>
      <c r="J58" s="130"/>
      <c r="K58" s="111"/>
      <c r="L58" s="111"/>
      <c r="M58" s="137"/>
      <c r="N58" s="95"/>
      <c r="O58" s="96"/>
      <c r="P58" s="74"/>
      <c r="Q58" s="81"/>
      <c r="R58" s="74"/>
      <c r="S58" s="384"/>
      <c r="T58" s="97"/>
      <c r="U58" s="98"/>
      <c r="V58" s="95"/>
      <c r="W58" s="175"/>
    </row>
    <row r="59" spans="1:25" ht="15.75" customHeight="1" x14ac:dyDescent="0.15">
      <c r="D59" s="105"/>
      <c r="F59" s="105"/>
      <c r="H59" s="28"/>
      <c r="J59" s="85"/>
      <c r="K59" s="1"/>
      <c r="L59"/>
      <c r="M59"/>
      <c r="N59" s="6"/>
      <c r="O59" s="6"/>
      <c r="P59" s="8"/>
      <c r="Q59" s="29"/>
      <c r="R59" s="8"/>
      <c r="S59" s="8"/>
      <c r="T59" s="25"/>
      <c r="U59"/>
      <c r="V59"/>
      <c r="W59"/>
    </row>
    <row r="60" spans="1:25" ht="15.75" customHeight="1" x14ac:dyDescent="0.15">
      <c r="C60" s="1" t="s">
        <v>223</v>
      </c>
      <c r="D60" s="105"/>
      <c r="F60" s="105"/>
      <c r="H60" s="28"/>
      <c r="J60" s="1"/>
      <c r="K60" s="1"/>
      <c r="L60"/>
      <c r="M60"/>
      <c r="N60" s="6"/>
      <c r="O60" s="6"/>
      <c r="P60" s="8"/>
      <c r="Q60" s="29"/>
      <c r="R60" s="8"/>
      <c r="S60" s="8"/>
      <c r="T60" s="25"/>
      <c r="U60"/>
      <c r="V60"/>
      <c r="W60"/>
    </row>
    <row r="61" spans="1:25" x14ac:dyDescent="0.15">
      <c r="C61" s="1" t="s">
        <v>221</v>
      </c>
      <c r="H61" s="70" t="s">
        <v>10</v>
      </c>
      <c r="J61" s="1"/>
      <c r="K61" s="1"/>
      <c r="L61"/>
      <c r="M61" s="83"/>
      <c r="N61" s="6"/>
      <c r="O61" s="6"/>
      <c r="P61" s="8"/>
      <c r="Q61" s="69" t="s">
        <v>353</v>
      </c>
      <c r="R61" s="8"/>
      <c r="S61" s="69" t="s">
        <v>3</v>
      </c>
      <c r="T61" s="25"/>
      <c r="U61"/>
      <c r="V61"/>
      <c r="W61"/>
    </row>
    <row r="62" spans="1:25" x14ac:dyDescent="0.15">
      <c r="C62" s="1" t="s">
        <v>222</v>
      </c>
      <c r="H62" s="70" t="s">
        <v>8</v>
      </c>
      <c r="J62" s="1"/>
      <c r="K62" s="1"/>
      <c r="L62" s="4"/>
      <c r="M62" s="138"/>
      <c r="N62" s="7"/>
      <c r="O62" s="6"/>
      <c r="P62" s="8"/>
      <c r="Q62" s="69" t="s">
        <v>0</v>
      </c>
      <c r="R62" s="8"/>
      <c r="S62" s="69" t="s">
        <v>352</v>
      </c>
      <c r="T62" s="25"/>
      <c r="U62"/>
      <c r="V62" s="5"/>
      <c r="W62" s="5"/>
    </row>
    <row r="63" spans="1:25" x14ac:dyDescent="0.15">
      <c r="H63" s="70"/>
      <c r="J63" s="1"/>
      <c r="K63" s="1"/>
      <c r="L63" s="4"/>
      <c r="M63" s="138"/>
      <c r="N63" s="7"/>
      <c r="O63" s="6"/>
      <c r="P63" s="8"/>
      <c r="Q63" s="69" t="s">
        <v>1</v>
      </c>
      <c r="R63" s="8"/>
      <c r="S63" s="69" t="s">
        <v>0</v>
      </c>
      <c r="T63"/>
      <c r="U63"/>
      <c r="V63" s="5"/>
      <c r="W63" s="5"/>
    </row>
    <row r="64" spans="1:25" x14ac:dyDescent="0.15">
      <c r="H64"/>
      <c r="J64" s="1"/>
      <c r="K64" s="1"/>
      <c r="L64" s="4"/>
      <c r="M64" s="138"/>
      <c r="N64" s="7"/>
      <c r="O64" s="6"/>
      <c r="P64" s="8"/>
      <c r="Q64" s="69" t="s">
        <v>2</v>
      </c>
      <c r="R64" s="8"/>
      <c r="S64" s="69" t="s">
        <v>1</v>
      </c>
      <c r="T64"/>
      <c r="U64"/>
      <c r="V64" s="5"/>
      <c r="W64" s="5"/>
    </row>
    <row r="65" spans="8:23" x14ac:dyDescent="0.15">
      <c r="H65"/>
      <c r="J65" s="1"/>
      <c r="K65" s="1"/>
      <c r="L65" s="4"/>
      <c r="M65" s="138"/>
      <c r="N65" s="7"/>
      <c r="O65" s="6"/>
      <c r="P65" s="8"/>
      <c r="Q65" s="69" t="s">
        <v>162</v>
      </c>
      <c r="R65" s="8"/>
      <c r="S65" s="69" t="s">
        <v>48</v>
      </c>
      <c r="T65"/>
      <c r="U65"/>
      <c r="V65" s="5"/>
      <c r="W65" s="5"/>
    </row>
    <row r="66" spans="8:23" x14ac:dyDescent="0.15">
      <c r="H66"/>
      <c r="J66" s="1"/>
      <c r="K66" s="1"/>
      <c r="L66" s="4"/>
      <c r="M66" s="138"/>
      <c r="N66" s="7"/>
      <c r="O66" s="6"/>
      <c r="P66" s="8"/>
      <c r="Q66" s="69" t="s">
        <v>99</v>
      </c>
      <c r="R66" s="8"/>
      <c r="S66" s="69" t="s">
        <v>100</v>
      </c>
      <c r="T66"/>
      <c r="U66"/>
      <c r="V66" s="5"/>
      <c r="W66" s="5"/>
    </row>
    <row r="67" spans="8:23" x14ac:dyDescent="0.15">
      <c r="H67"/>
      <c r="J67" s="1"/>
      <c r="K67" s="1"/>
      <c r="L67" s="4"/>
      <c r="M67" s="138"/>
      <c r="N67" s="7"/>
      <c r="O67" s="6"/>
      <c r="P67" s="8"/>
      <c r="Q67" s="69" t="s">
        <v>163</v>
      </c>
      <c r="R67" s="8"/>
      <c r="S67" s="69" t="s">
        <v>163</v>
      </c>
      <c r="T67"/>
      <c r="U67"/>
      <c r="V67" s="5"/>
      <c r="W67" s="5"/>
    </row>
    <row r="68" spans="8:23" x14ac:dyDescent="0.15">
      <c r="H68"/>
      <c r="J68" s="1"/>
      <c r="K68" s="1"/>
      <c r="L68" s="4"/>
      <c r="M68" s="138"/>
      <c r="N68" s="7"/>
      <c r="O68" s="6"/>
      <c r="P68" s="8"/>
      <c r="Q68" s="69"/>
      <c r="R68" s="8"/>
      <c r="S68" s="69"/>
      <c r="T68"/>
      <c r="U68"/>
      <c r="V68" s="5"/>
      <c r="W68" s="5"/>
    </row>
    <row r="69" spans="8:23" x14ac:dyDescent="0.15">
      <c r="H69"/>
      <c r="J69" s="1"/>
      <c r="K69" s="1"/>
      <c r="L69" s="4"/>
      <c r="M69" s="138"/>
      <c r="N69" s="7"/>
      <c r="O69" s="6"/>
      <c r="P69" s="8"/>
      <c r="Q69" s="69"/>
      <c r="R69" s="8"/>
      <c r="S69" s="69"/>
      <c r="T69"/>
      <c r="U69"/>
      <c r="V69" s="5"/>
      <c r="W69" s="5"/>
    </row>
    <row r="70" spans="8:23" x14ac:dyDescent="0.15">
      <c r="H70"/>
      <c r="J70" s="1"/>
      <c r="K70" s="1"/>
      <c r="L70" s="4"/>
      <c r="M70" s="138"/>
      <c r="N70" s="7"/>
      <c r="O70" s="6"/>
      <c r="P70" s="8"/>
      <c r="Q70" s="69"/>
      <c r="R70" s="8"/>
      <c r="S70" s="8"/>
      <c r="T70"/>
      <c r="U70"/>
      <c r="V70" s="5"/>
      <c r="W70" s="5"/>
    </row>
    <row r="71" spans="8:23" x14ac:dyDescent="0.15">
      <c r="H71"/>
      <c r="J71" s="1"/>
      <c r="K71" s="1"/>
      <c r="L71" s="4"/>
      <c r="M71" s="138"/>
      <c r="N71" s="7"/>
      <c r="O71" s="6"/>
      <c r="P71" s="8"/>
      <c r="Q71" s="29"/>
      <c r="R71" s="8"/>
      <c r="S71" s="8"/>
      <c r="T71"/>
      <c r="U71"/>
      <c r="V71" s="5"/>
      <c r="W71" s="5"/>
    </row>
    <row r="72" spans="8:23" x14ac:dyDescent="0.15">
      <c r="H72"/>
      <c r="J72" s="1"/>
      <c r="K72" s="1"/>
      <c r="L72" s="4"/>
      <c r="M72" s="138"/>
      <c r="N72" s="7"/>
      <c r="O72" s="6"/>
      <c r="P72" s="8"/>
      <c r="Q72" s="8"/>
      <c r="R72" s="8"/>
      <c r="S72" s="8"/>
      <c r="T72"/>
      <c r="U72"/>
      <c r="V72" s="5"/>
      <c r="W72" s="5"/>
    </row>
    <row r="73" spans="8:23" x14ac:dyDescent="0.15">
      <c r="H73"/>
      <c r="J73" s="1"/>
      <c r="K73" s="1"/>
      <c r="L73"/>
      <c r="M73" s="83"/>
      <c r="N73" s="7"/>
      <c r="O73" s="6"/>
      <c r="P73" s="8"/>
      <c r="Q73" s="8"/>
      <c r="R73" s="8"/>
      <c r="S73" s="8"/>
      <c r="T73"/>
      <c r="U73"/>
      <c r="V73" s="5"/>
      <c r="W73" s="5"/>
    </row>
    <row r="74" spans="8:23" x14ac:dyDescent="0.15">
      <c r="H74"/>
      <c r="J74" s="1"/>
      <c r="K74" s="1"/>
      <c r="L74"/>
      <c r="M74" s="83"/>
      <c r="N74" s="7"/>
      <c r="O74" s="6"/>
      <c r="P74" s="8"/>
      <c r="Q74" s="8"/>
      <c r="R74" s="8"/>
      <c r="S74" s="8"/>
      <c r="T74"/>
      <c r="U74"/>
      <c r="V74" s="5"/>
      <c r="W74" s="5"/>
    </row>
    <row r="75" spans="8:23" x14ac:dyDescent="0.15">
      <c r="H75"/>
      <c r="J75" s="1"/>
      <c r="K75" s="1"/>
      <c r="L75"/>
      <c r="M75" s="83"/>
      <c r="N75" s="7"/>
      <c r="O75" s="6"/>
      <c r="P75" s="8"/>
      <c r="Q75" s="8"/>
      <c r="R75" s="8"/>
      <c r="S75" s="8"/>
      <c r="T75"/>
      <c r="U75"/>
      <c r="V75" s="5"/>
      <c r="W75" s="5"/>
    </row>
    <row r="76" spans="8:23" x14ac:dyDescent="0.15">
      <c r="H76"/>
      <c r="J76" s="1"/>
      <c r="K76" s="1"/>
      <c r="L76"/>
      <c r="M76" s="83"/>
      <c r="N76" s="7"/>
      <c r="O76" s="6"/>
      <c r="P76" s="8"/>
      <c r="Q76" s="8"/>
      <c r="R76" s="8"/>
      <c r="S76" s="8"/>
      <c r="T76"/>
      <c r="U76"/>
      <c r="V76" s="5"/>
      <c r="W76" s="5"/>
    </row>
    <row r="77" spans="8:23" x14ac:dyDescent="0.15">
      <c r="H77"/>
      <c r="J77" s="1"/>
      <c r="K77" s="1"/>
      <c r="L77"/>
      <c r="M77" s="83"/>
      <c r="N77" s="7"/>
      <c r="O77" s="6"/>
      <c r="P77" s="8"/>
      <c r="Q77" s="8"/>
      <c r="R77" s="8"/>
      <c r="S77" s="8"/>
      <c r="T77"/>
      <c r="U77"/>
      <c r="V77" s="5"/>
      <c r="W77" s="5"/>
    </row>
    <row r="78" spans="8:23" x14ac:dyDescent="0.15">
      <c r="H78"/>
      <c r="J78" s="1"/>
      <c r="K78" s="1"/>
      <c r="L78"/>
      <c r="M78" s="83"/>
      <c r="N78" s="7"/>
      <c r="O78" s="6"/>
      <c r="P78" s="8"/>
      <c r="Q78" s="8"/>
      <c r="R78" s="8"/>
      <c r="S78" s="8"/>
      <c r="T78"/>
      <c r="U78"/>
      <c r="V78" s="5"/>
      <c r="W78" s="5"/>
    </row>
    <row r="79" spans="8:23" x14ac:dyDescent="0.15">
      <c r="H79"/>
      <c r="J79" s="1"/>
      <c r="K79" s="1"/>
      <c r="L79"/>
      <c r="M79" s="83"/>
      <c r="N79" s="7"/>
      <c r="O79" s="6"/>
      <c r="P79" s="8"/>
      <c r="Q79" s="8"/>
      <c r="R79" s="8"/>
      <c r="S79" s="8"/>
      <c r="T79"/>
      <c r="U79"/>
      <c r="V79" s="5"/>
      <c r="W79" s="5"/>
    </row>
    <row r="80" spans="8:23" x14ac:dyDescent="0.15">
      <c r="H80"/>
      <c r="J80" s="1"/>
      <c r="K80" s="1"/>
      <c r="L80"/>
      <c r="M80" s="83"/>
      <c r="N80" s="7"/>
      <c r="O80" s="6"/>
      <c r="P80" s="8"/>
      <c r="Q80" s="8"/>
      <c r="R80" s="8"/>
      <c r="S80" s="8"/>
      <c r="T80"/>
      <c r="U80"/>
      <c r="V80" s="5"/>
      <c r="W80" s="5"/>
    </row>
    <row r="81" spans="8:23" x14ac:dyDescent="0.15">
      <c r="H81"/>
      <c r="J81" s="1"/>
      <c r="K81" s="1"/>
      <c r="L81"/>
      <c r="M81" s="83"/>
      <c r="N81" s="7"/>
      <c r="O81" s="6"/>
      <c r="P81" s="8"/>
      <c r="Q81" s="8"/>
      <c r="R81" s="8"/>
      <c r="S81" s="8"/>
      <c r="T81"/>
      <c r="U81"/>
      <c r="V81" s="5"/>
      <c r="W81" s="5"/>
    </row>
    <row r="82" spans="8:23" x14ac:dyDescent="0.15">
      <c r="H82"/>
      <c r="J82" s="1"/>
      <c r="K82" s="1"/>
      <c r="L82"/>
      <c r="M82" s="83"/>
      <c r="N82" s="7"/>
      <c r="O82" s="6"/>
      <c r="P82" s="8"/>
      <c r="Q82" s="8"/>
      <c r="R82" s="8"/>
      <c r="S82" s="8"/>
      <c r="T82"/>
      <c r="U82"/>
      <c r="V82" s="5"/>
      <c r="W82" s="5"/>
    </row>
    <row r="83" spans="8:23" x14ac:dyDescent="0.15">
      <c r="H83"/>
      <c r="J83" s="1"/>
      <c r="K83" s="1"/>
      <c r="L83"/>
      <c r="M83" s="83"/>
      <c r="N83" s="7"/>
      <c r="O83" s="6"/>
      <c r="P83" s="8"/>
      <c r="Q83" s="8"/>
      <c r="R83" s="8"/>
      <c r="S83" s="8"/>
      <c r="T83"/>
      <c r="U83"/>
      <c r="V83" s="5"/>
      <c r="W83" s="5"/>
    </row>
    <row r="84" spans="8:23" x14ac:dyDescent="0.15">
      <c r="H84"/>
      <c r="J84" s="1"/>
      <c r="K84" s="1"/>
      <c r="L84"/>
      <c r="M84" s="83"/>
      <c r="N84" s="7"/>
      <c r="O84" s="6"/>
      <c r="P84" s="8"/>
      <c r="Q84" s="8"/>
      <c r="R84" s="8"/>
      <c r="S84" s="8"/>
      <c r="T84"/>
      <c r="U84"/>
      <c r="V84" s="5"/>
      <c r="W84" s="5"/>
    </row>
    <row r="85" spans="8:23" x14ac:dyDescent="0.15">
      <c r="H85"/>
      <c r="J85" s="1"/>
      <c r="K85" s="1"/>
      <c r="L85"/>
      <c r="M85" s="83"/>
      <c r="N85" s="7"/>
      <c r="O85" s="6"/>
      <c r="P85" s="8"/>
      <c r="Q85" s="8"/>
      <c r="R85" s="8"/>
      <c r="S85" s="8"/>
      <c r="T85"/>
      <c r="U85"/>
      <c r="V85" s="5"/>
      <c r="W85" s="5"/>
    </row>
    <row r="86" spans="8:23" x14ac:dyDescent="0.15">
      <c r="H86"/>
      <c r="J86" s="1"/>
      <c r="K86" s="1"/>
      <c r="L86"/>
      <c r="M86" s="83"/>
      <c r="N86" s="6"/>
      <c r="O86" s="6"/>
      <c r="P86" s="8"/>
      <c r="Q86" s="8"/>
      <c r="R86" s="8"/>
      <c r="S86" s="8"/>
      <c r="T86"/>
      <c r="U86"/>
      <c r="V86"/>
      <c r="W86"/>
    </row>
    <row r="87" spans="8:23" x14ac:dyDescent="0.15">
      <c r="H87"/>
      <c r="J87" s="1"/>
      <c r="K87" s="1"/>
      <c r="L87"/>
      <c r="M87" s="83"/>
      <c r="N87" s="6"/>
      <c r="O87" s="6"/>
      <c r="P87" s="8"/>
      <c r="Q87" s="8"/>
      <c r="R87" s="8"/>
      <c r="S87" s="8"/>
      <c r="T87"/>
      <c r="U87"/>
      <c r="V87"/>
      <c r="W87"/>
    </row>
    <row r="88" spans="8:23" x14ac:dyDescent="0.15">
      <c r="H88"/>
      <c r="J88" s="1"/>
      <c r="K88" s="1"/>
      <c r="L88"/>
      <c r="M88" s="83"/>
      <c r="N88" s="6"/>
      <c r="O88" s="6"/>
      <c r="P88" s="8"/>
      <c r="Q88" s="8"/>
      <c r="R88" s="8"/>
      <c r="S88" s="8"/>
      <c r="T88"/>
      <c r="U88"/>
      <c r="V88"/>
      <c r="W88"/>
    </row>
    <row r="89" spans="8:23" x14ac:dyDescent="0.15">
      <c r="H89"/>
      <c r="J89" s="1"/>
      <c r="K89" s="1"/>
      <c r="L89"/>
      <c r="M89" s="83"/>
      <c r="N89" s="6"/>
      <c r="O89" s="6"/>
      <c r="P89" s="8"/>
      <c r="Q89" s="8"/>
      <c r="R89" s="8"/>
      <c r="S89" s="8"/>
      <c r="T89"/>
      <c r="U89"/>
      <c r="V89"/>
      <c r="W89"/>
    </row>
    <row r="90" spans="8:23" x14ac:dyDescent="0.15">
      <c r="P90" s="6"/>
      <c r="S90" s="8"/>
    </row>
    <row r="91" spans="8:23" x14ac:dyDescent="0.15">
      <c r="P91" s="6"/>
      <c r="S91" s="8"/>
    </row>
    <row r="92" spans="8:23" x14ac:dyDescent="0.15">
      <c r="P92" s="6"/>
      <c r="S92" s="8"/>
    </row>
    <row r="93" spans="8:23" x14ac:dyDescent="0.15">
      <c r="P93" s="6"/>
      <c r="S93" s="8"/>
    </row>
    <row r="94" spans="8:23" x14ac:dyDescent="0.15">
      <c r="P94" s="6"/>
      <c r="S94" s="8"/>
    </row>
    <row r="95" spans="8:23" x14ac:dyDescent="0.15">
      <c r="P95" s="6"/>
      <c r="S95" s="8"/>
    </row>
    <row r="96" spans="8:23" x14ac:dyDescent="0.15">
      <c r="P96" s="6"/>
      <c r="S96" s="8"/>
    </row>
    <row r="97" spans="15:15" x14ac:dyDescent="0.15">
      <c r="O97" s="83"/>
    </row>
    <row r="98" spans="15:15" x14ac:dyDescent="0.15">
      <c r="O98" s="83"/>
    </row>
    <row r="99" spans="15:15" x14ac:dyDescent="0.15">
      <c r="O99" s="83"/>
    </row>
    <row r="100" spans="15:15" x14ac:dyDescent="0.15">
      <c r="O100" s="83"/>
    </row>
    <row r="101" spans="15:15" x14ac:dyDescent="0.15">
      <c r="O101" s="83"/>
    </row>
    <row r="102" spans="15:15" x14ac:dyDescent="0.15">
      <c r="O102" s="83"/>
    </row>
    <row r="103" spans="15:15" x14ac:dyDescent="0.15">
      <c r="O103" s="83"/>
    </row>
    <row r="104" spans="15:15" x14ac:dyDescent="0.15">
      <c r="O104" s="83"/>
    </row>
    <row r="105" spans="15:15" x14ac:dyDescent="0.15">
      <c r="O105" s="83"/>
    </row>
    <row r="106" spans="15:15" x14ac:dyDescent="0.15">
      <c r="O106" s="83"/>
    </row>
  </sheetData>
  <mergeCells count="63">
    <mergeCell ref="O10:U10"/>
    <mergeCell ref="O11:U11"/>
    <mergeCell ref="F11:K11"/>
    <mergeCell ref="C21:K21"/>
    <mergeCell ref="F20:G20"/>
    <mergeCell ref="F12:K12"/>
    <mergeCell ref="C20:E20"/>
    <mergeCell ref="O20:S20"/>
    <mergeCell ref="L20:M20"/>
    <mergeCell ref="B10:E10"/>
    <mergeCell ref="B17:L18"/>
    <mergeCell ref="O5:U5"/>
    <mergeCell ref="N6:N7"/>
    <mergeCell ref="O6:U7"/>
    <mergeCell ref="O8:U8"/>
    <mergeCell ref="O9:U9"/>
    <mergeCell ref="B6:E6"/>
    <mergeCell ref="B5:E5"/>
    <mergeCell ref="F6:K6"/>
    <mergeCell ref="F5:K5"/>
    <mergeCell ref="A20:B20"/>
    <mergeCell ref="B8:E8"/>
    <mergeCell ref="B13:E13"/>
    <mergeCell ref="F10:H10"/>
    <mergeCell ref="F8:K8"/>
    <mergeCell ref="F9:K9"/>
    <mergeCell ref="B7:E7"/>
    <mergeCell ref="B12:E12"/>
    <mergeCell ref="B11:E11"/>
    <mergeCell ref="F7:K7"/>
    <mergeCell ref="B9:E9"/>
    <mergeCell ref="X1:Y1"/>
    <mergeCell ref="B2:E2"/>
    <mergeCell ref="B3:E3"/>
    <mergeCell ref="B4:E4"/>
    <mergeCell ref="J2:K2"/>
    <mergeCell ref="F3:K3"/>
    <mergeCell ref="F4:K4"/>
    <mergeCell ref="V24:V26"/>
    <mergeCell ref="B25:C25"/>
    <mergeCell ref="D25:D26"/>
    <mergeCell ref="E25:E26"/>
    <mergeCell ref="H20:J20"/>
    <mergeCell ref="A21:B21"/>
    <mergeCell ref="F25:F26"/>
    <mergeCell ref="G25:G26"/>
    <mergeCell ref="O22:S22"/>
    <mergeCell ref="A24:A26"/>
    <mergeCell ref="L24:L26"/>
    <mergeCell ref="O24:O26"/>
    <mergeCell ref="I24:I26"/>
    <mergeCell ref="H24:H26"/>
    <mergeCell ref="J24:J26"/>
    <mergeCell ref="N24:N26"/>
    <mergeCell ref="K24:K26"/>
    <mergeCell ref="B24:G24"/>
    <mergeCell ref="M24:M26"/>
    <mergeCell ref="U24:U26"/>
    <mergeCell ref="P24:P26"/>
    <mergeCell ref="T24:T26"/>
    <mergeCell ref="R24:R26"/>
    <mergeCell ref="S24:S26"/>
    <mergeCell ref="Q24:Q26"/>
  </mergeCells>
  <phoneticPr fontId="2"/>
  <conditionalFormatting sqref="H35">
    <cfRule type="expression" dxfId="22" priority="12">
      <formula>AND(SUM(B35:G35)&gt;0,H35 = "")</formula>
    </cfRule>
  </conditionalFormatting>
  <conditionalFormatting sqref="I35">
    <cfRule type="expression" dxfId="21" priority="13">
      <formula>AND(SUM(B35:G35)&gt;0,I35 = "")</formula>
    </cfRule>
  </conditionalFormatting>
  <conditionalFormatting sqref="J35">
    <cfRule type="expression" dxfId="20" priority="14">
      <formula>AND(SUM(B35:G35)&gt;0,J35 = "")</formula>
    </cfRule>
  </conditionalFormatting>
  <conditionalFormatting sqref="K35">
    <cfRule type="expression" dxfId="19" priority="15">
      <formula>AND(SUM(B35:G35)&gt;0,K35 = "")</formula>
    </cfRule>
  </conditionalFormatting>
  <conditionalFormatting sqref="L35">
    <cfRule type="expression" dxfId="18" priority="16">
      <formula>AND(SUM(B35:G35)&gt;0,L35 = "")</formula>
    </cfRule>
  </conditionalFormatting>
  <conditionalFormatting sqref="M35">
    <cfRule type="expression" dxfId="17" priority="17">
      <formula>AND(SUM(B35:G35)&gt;0,M35 = "")</formula>
    </cfRule>
  </conditionalFormatting>
  <conditionalFormatting sqref="N35">
    <cfRule type="expression" dxfId="16" priority="18">
      <formula>AND(SUM(B35:G35)&gt;0,N35 = "")</formula>
    </cfRule>
  </conditionalFormatting>
  <conditionalFormatting sqref="O35">
    <cfRule type="expression" dxfId="15" priority="19">
      <formula>AND(SUM(B35:G35)&gt;0,O35 = "")</formula>
    </cfRule>
  </conditionalFormatting>
  <conditionalFormatting sqref="P35">
    <cfRule type="expression" dxfId="14" priority="20">
      <formula>AND(SUM(B35:G35)&gt;0,P35 = "")</formula>
    </cfRule>
  </conditionalFormatting>
  <conditionalFormatting sqref="Q35">
    <cfRule type="expression" dxfId="13" priority="21">
      <formula>AND(SUM(B35:G35)&gt;0,Q35 = "")</formula>
    </cfRule>
  </conditionalFormatting>
  <conditionalFormatting sqref="R35">
    <cfRule type="expression" dxfId="12" priority="22">
      <formula>AND(SUM(B35:G35)&gt;0,R35 = "")</formula>
    </cfRule>
  </conditionalFormatting>
  <dataValidations count="6">
    <dataValidation type="list" allowBlank="1" showInputMessage="1" showErrorMessage="1" sqref="H27:H58">
      <formula1>$H$61:$H$63</formula1>
    </dataValidation>
    <dataValidation type="list" allowBlank="1" showInputMessage="1" showErrorMessage="1" sqref="S58 S27:S56">
      <formula1>$S$61:$S$67</formula1>
    </dataValidation>
    <dataValidation type="list" allowBlank="1" showInputMessage="1" showErrorMessage="1" sqref="S57">
      <formula1>$S$61:$S$68</formula1>
    </dataValidation>
    <dataValidation type="list" allowBlank="1" showInputMessage="1" showErrorMessage="1" sqref="Q57:Q58">
      <formula1>$Q$61:$Q$69</formula1>
    </dataValidation>
    <dataValidation type="list" allowBlank="1" showInputMessage="1" showErrorMessage="1" sqref="Q27:Q56">
      <formula1>$Q$61:$Q$67</formula1>
    </dataValidation>
    <dataValidation type="list" allowBlank="1" showInputMessage="1" showErrorMessage="1" sqref="C27:C57">
      <formula1>$C$60:$C$62</formula1>
    </dataValidation>
  </dataValidations>
  <hyperlinks>
    <hyperlink ref="Q4" r:id="rId1"/>
    <hyperlink ref="L24" r:id="rId2" display="〒"/>
    <hyperlink ref="L24:L26" r:id="rId3" display="http://www.post.japanpost.jp/zipcode/index.html"/>
  </hyperlinks>
  <pageMargins left="0.15748031496062992" right="0.15748031496062992" top="0.31496062992125984" bottom="0.19685039370078741" header="0.31496062992125984" footer="0.27559055118110237"/>
  <pageSetup paperSize="9" scale="43" orientation="landscape" r:id="rId4"/>
  <headerFooter alignWithMargins="0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107"/>
  <sheetViews>
    <sheetView showGridLines="0" view="pageBreakPreview" zoomScale="70" zoomScaleNormal="65" zoomScaleSheetLayoutView="70" workbookViewId="0"/>
  </sheetViews>
  <sheetFormatPr defaultRowHeight="14.25" x14ac:dyDescent="0.15"/>
  <cols>
    <col min="1" max="1" width="3.875" customWidth="1"/>
    <col min="2" max="2" width="8.25" style="1" customWidth="1"/>
    <col min="3" max="3" width="12.5" style="1" customWidth="1"/>
    <col min="4" max="7" width="8.25" style="1" customWidth="1"/>
    <col min="8" max="8" width="10" style="1" customWidth="1"/>
    <col min="9" max="9" width="18.75" style="1" customWidth="1"/>
    <col min="10" max="10" width="15.875" customWidth="1"/>
    <col min="11" max="11" width="18.625" customWidth="1"/>
    <col min="12" max="12" width="12.25" style="1" customWidth="1"/>
    <col min="13" max="13" width="37.875" style="1" customWidth="1"/>
    <col min="14" max="14" width="27.375" customWidth="1"/>
    <col min="15" max="15" width="10.375" customWidth="1"/>
    <col min="16" max="16" width="16.75" customWidth="1"/>
    <col min="17" max="17" width="10.75" style="6" customWidth="1"/>
    <col min="18" max="18" width="16.75" style="6" customWidth="1"/>
    <col min="19" max="19" width="10.75" style="6" customWidth="1"/>
    <col min="20" max="20" width="12.75" style="8" customWidth="1"/>
    <col min="21" max="21" width="10.25" style="8" customWidth="1"/>
    <col min="22" max="23" width="10" style="1" hidden="1" customWidth="1"/>
    <col min="24" max="24" width="9.125" hidden="1" customWidth="1"/>
    <col min="25" max="26" width="0" hidden="1" customWidth="1"/>
  </cols>
  <sheetData>
    <row r="1" spans="1:25" ht="24.75" customHeight="1" x14ac:dyDescent="0.15">
      <c r="B1" s="148" t="s">
        <v>168</v>
      </c>
      <c r="C1" s="9"/>
      <c r="D1" s="9"/>
      <c r="E1" s="9"/>
      <c r="F1" s="9"/>
      <c r="G1" s="9"/>
      <c r="H1" s="9"/>
      <c r="M1" s="114"/>
      <c r="O1" s="141" t="s">
        <v>52</v>
      </c>
      <c r="P1" s="26" t="s">
        <v>102</v>
      </c>
      <c r="Q1" s="131"/>
      <c r="R1" s="131" t="s">
        <v>101</v>
      </c>
      <c r="S1" s="26"/>
      <c r="T1" s="125"/>
      <c r="U1" s="14"/>
      <c r="V1"/>
      <c r="W1"/>
      <c r="X1" s="481" t="s">
        <v>175</v>
      </c>
      <c r="Y1" s="482"/>
    </row>
    <row r="2" spans="1:25" ht="24.75" customHeight="1" x14ac:dyDescent="0.15">
      <c r="B2" s="483"/>
      <c r="C2" s="483"/>
      <c r="D2" s="483"/>
      <c r="E2" s="484"/>
      <c r="F2" s="91"/>
      <c r="G2" s="181"/>
      <c r="H2" s="181"/>
      <c r="I2" s="75" t="s">
        <v>77</v>
      </c>
      <c r="J2" s="486"/>
      <c r="K2" s="487"/>
      <c r="M2" s="115"/>
      <c r="N2" s="8"/>
      <c r="P2" s="26" t="s">
        <v>204</v>
      </c>
      <c r="Q2" s="26"/>
      <c r="S2" s="26"/>
      <c r="U2" s="65"/>
      <c r="V2" s="119"/>
      <c r="W2" s="119"/>
      <c r="X2" s="179" t="s">
        <v>103</v>
      </c>
      <c r="Y2" s="155">
        <v>4180</v>
      </c>
    </row>
    <row r="3" spans="1:25" ht="24" customHeight="1" x14ac:dyDescent="0.15">
      <c r="A3" s="73" t="s">
        <v>40</v>
      </c>
      <c r="B3" s="483" t="s">
        <v>38</v>
      </c>
      <c r="C3" s="483"/>
      <c r="D3" s="483"/>
      <c r="E3" s="484"/>
      <c r="F3" s="535" t="s">
        <v>97</v>
      </c>
      <c r="G3" s="536"/>
      <c r="H3" s="526"/>
      <c r="I3" s="526"/>
      <c r="J3" s="526"/>
      <c r="K3" s="527"/>
      <c r="M3" s="116"/>
      <c r="N3" s="84"/>
      <c r="P3" s="26" t="s">
        <v>164</v>
      </c>
      <c r="Q3" s="26"/>
      <c r="S3" s="26"/>
      <c r="U3" s="65"/>
      <c r="V3" s="64"/>
      <c r="W3" s="64"/>
      <c r="X3" s="179" t="s">
        <v>104</v>
      </c>
      <c r="Y3" s="155">
        <v>3300.0000000000005</v>
      </c>
    </row>
    <row r="4" spans="1:25" ht="24.75" customHeight="1" x14ac:dyDescent="0.2">
      <c r="A4" s="73" t="s">
        <v>40</v>
      </c>
      <c r="B4" s="483" t="s">
        <v>39</v>
      </c>
      <c r="C4" s="483"/>
      <c r="D4" s="483"/>
      <c r="E4" s="485"/>
      <c r="F4" s="535" t="s">
        <v>53</v>
      </c>
      <c r="G4" s="536"/>
      <c r="H4" s="526"/>
      <c r="I4" s="526"/>
      <c r="J4" s="526"/>
      <c r="K4" s="527"/>
      <c r="M4" s="116"/>
      <c r="N4" s="142"/>
      <c r="P4" s="91" t="s">
        <v>203</v>
      </c>
      <c r="Q4" s="140" t="s">
        <v>345</v>
      </c>
      <c r="R4" s="78"/>
      <c r="S4" s="8"/>
      <c r="T4" s="123"/>
      <c r="U4" s="123"/>
      <c r="V4" s="64"/>
      <c r="W4" s="64"/>
      <c r="X4" s="179" t="s">
        <v>151</v>
      </c>
      <c r="Y4" s="155">
        <v>3300.0000000000005</v>
      </c>
    </row>
    <row r="5" spans="1:25" ht="24.75" customHeight="1" x14ac:dyDescent="0.15">
      <c r="A5" s="73" t="s">
        <v>40</v>
      </c>
      <c r="B5" s="483" t="s">
        <v>96</v>
      </c>
      <c r="C5" s="483"/>
      <c r="D5" s="483"/>
      <c r="E5" s="485"/>
      <c r="F5" s="525" t="s">
        <v>158</v>
      </c>
      <c r="G5" s="531"/>
      <c r="H5" s="526"/>
      <c r="I5" s="526"/>
      <c r="J5" s="526"/>
      <c r="K5" s="527"/>
      <c r="M5" s="115"/>
      <c r="N5" s="182" t="s">
        <v>35</v>
      </c>
      <c r="O5" s="507" t="s">
        <v>194</v>
      </c>
      <c r="P5" s="507"/>
      <c r="Q5" s="507"/>
      <c r="R5" s="507"/>
      <c r="S5" s="507"/>
      <c r="T5" s="507"/>
      <c r="U5" s="507"/>
      <c r="V5" s="64"/>
      <c r="W5" s="64"/>
      <c r="X5" s="179" t="s">
        <v>105</v>
      </c>
      <c r="Y5" s="155">
        <v>3300.0000000000005</v>
      </c>
    </row>
    <row r="6" spans="1:25" ht="24.75" customHeight="1" x14ac:dyDescent="0.15">
      <c r="A6" s="73" t="s">
        <v>40</v>
      </c>
      <c r="B6" s="483" t="s">
        <v>157</v>
      </c>
      <c r="C6" s="483"/>
      <c r="D6" s="483"/>
      <c r="E6" s="485"/>
      <c r="F6" s="525" t="s">
        <v>149</v>
      </c>
      <c r="G6" s="531"/>
      <c r="H6" s="526"/>
      <c r="I6" s="526"/>
      <c r="J6" s="526"/>
      <c r="K6" s="527"/>
      <c r="M6" s="115"/>
      <c r="N6" s="508" t="s">
        <v>195</v>
      </c>
      <c r="O6" s="509" t="s">
        <v>198</v>
      </c>
      <c r="P6" s="510"/>
      <c r="Q6" s="510"/>
      <c r="R6" s="510"/>
      <c r="S6" s="510"/>
      <c r="T6" s="510"/>
      <c r="U6" s="510"/>
      <c r="V6" s="64"/>
      <c r="W6" s="64"/>
      <c r="X6" s="179" t="s">
        <v>107</v>
      </c>
      <c r="Y6" s="155">
        <v>2970.0000000000005</v>
      </c>
    </row>
    <row r="7" spans="1:25" ht="24.75" customHeight="1" x14ac:dyDescent="0.15">
      <c r="A7" s="73" t="s">
        <v>40</v>
      </c>
      <c r="B7" s="483" t="s">
        <v>11</v>
      </c>
      <c r="C7" s="483"/>
      <c r="D7" s="483"/>
      <c r="E7" s="485"/>
      <c r="F7" s="532" t="s">
        <v>147</v>
      </c>
      <c r="G7" s="533"/>
      <c r="H7" s="533"/>
      <c r="I7" s="533"/>
      <c r="J7" s="533"/>
      <c r="K7" s="534"/>
      <c r="M7" s="115"/>
      <c r="N7" s="508"/>
      <c r="O7" s="510"/>
      <c r="P7" s="510"/>
      <c r="Q7" s="510"/>
      <c r="R7" s="510"/>
      <c r="S7" s="510"/>
      <c r="T7" s="510"/>
      <c r="U7" s="510"/>
      <c r="V7" s="64"/>
      <c r="W7" s="64"/>
      <c r="X7" s="179" t="s">
        <v>106</v>
      </c>
      <c r="Y7" s="155">
        <v>2970.0000000000005</v>
      </c>
    </row>
    <row r="8" spans="1:25" ht="22.5" customHeight="1" x14ac:dyDescent="0.15">
      <c r="A8" s="73" t="s">
        <v>40</v>
      </c>
      <c r="B8" s="483" t="s">
        <v>6</v>
      </c>
      <c r="C8" s="500"/>
      <c r="D8" s="500"/>
      <c r="E8" s="501"/>
      <c r="F8" s="525" t="s">
        <v>98</v>
      </c>
      <c r="G8" s="531"/>
      <c r="H8" s="526"/>
      <c r="I8" s="526"/>
      <c r="J8" s="526"/>
      <c r="K8" s="527"/>
      <c r="M8" s="117"/>
      <c r="N8" s="183" t="s">
        <v>196</v>
      </c>
      <c r="O8" s="509" t="s">
        <v>197</v>
      </c>
      <c r="P8" s="510"/>
      <c r="Q8" s="510"/>
      <c r="R8" s="510"/>
      <c r="S8" s="510"/>
      <c r="T8" s="510"/>
      <c r="U8" s="510"/>
      <c r="V8" s="64"/>
      <c r="W8" s="64"/>
      <c r="X8" s="179" t="s">
        <v>108</v>
      </c>
      <c r="Y8" s="155">
        <v>2970.0000000000005</v>
      </c>
    </row>
    <row r="9" spans="1:25" s="10" customFormat="1" ht="24.75" customHeight="1" x14ac:dyDescent="0.15">
      <c r="A9" s="73" t="s">
        <v>40</v>
      </c>
      <c r="B9" s="483" t="s">
        <v>7</v>
      </c>
      <c r="C9" s="502"/>
      <c r="D9" s="502"/>
      <c r="E9" s="506"/>
      <c r="F9" s="525" t="s">
        <v>98</v>
      </c>
      <c r="G9" s="531"/>
      <c r="H9" s="526"/>
      <c r="I9" s="526"/>
      <c r="J9" s="526"/>
      <c r="K9" s="527"/>
      <c r="M9" s="86"/>
      <c r="N9" s="183" t="s">
        <v>12</v>
      </c>
      <c r="O9" s="510" t="s">
        <v>199</v>
      </c>
      <c r="P9" s="510"/>
      <c r="Q9" s="510"/>
      <c r="R9" s="510"/>
      <c r="S9" s="510"/>
      <c r="T9" s="510"/>
      <c r="U9" s="510"/>
      <c r="V9" s="12"/>
      <c r="W9" s="64"/>
      <c r="X9" s="179" t="s">
        <v>113</v>
      </c>
      <c r="Y9" s="155">
        <v>2530</v>
      </c>
    </row>
    <row r="10" spans="1:25" s="10" customFormat="1" ht="24.75" customHeight="1" x14ac:dyDescent="0.15">
      <c r="A10" s="73" t="s">
        <v>40</v>
      </c>
      <c r="B10" s="483" t="s">
        <v>36</v>
      </c>
      <c r="C10" s="502"/>
      <c r="D10" s="502"/>
      <c r="E10" s="506"/>
      <c r="F10" s="528" t="s">
        <v>159</v>
      </c>
      <c r="G10" s="529"/>
      <c r="H10" s="530"/>
      <c r="I10" s="145"/>
      <c r="J10" s="127"/>
      <c r="K10" s="126"/>
      <c r="M10" s="86"/>
      <c r="N10" s="183" t="s">
        <v>193</v>
      </c>
      <c r="O10" s="510" t="s">
        <v>199</v>
      </c>
      <c r="P10" s="510"/>
      <c r="Q10" s="510"/>
      <c r="R10" s="510"/>
      <c r="S10" s="510"/>
      <c r="T10" s="510"/>
      <c r="U10" s="510"/>
      <c r="V10" s="12"/>
      <c r="W10" s="64"/>
      <c r="X10" s="179" t="s">
        <v>114</v>
      </c>
      <c r="Y10" s="155">
        <v>2530</v>
      </c>
    </row>
    <row r="11" spans="1:25" s="10" customFormat="1" ht="24.75" customHeight="1" x14ac:dyDescent="0.15">
      <c r="A11" s="73" t="s">
        <v>40</v>
      </c>
      <c r="B11" s="483" t="s">
        <v>165</v>
      </c>
      <c r="C11" s="500"/>
      <c r="D11" s="500"/>
      <c r="E11" s="501"/>
      <c r="F11" s="525" t="s">
        <v>54</v>
      </c>
      <c r="G11" s="531"/>
      <c r="H11" s="526"/>
      <c r="I11" s="526"/>
      <c r="J11" s="526"/>
      <c r="K11" s="527"/>
      <c r="L11" s="149"/>
      <c r="M11" s="86"/>
      <c r="N11" s="183" t="s">
        <v>156</v>
      </c>
      <c r="O11" s="510" t="s">
        <v>200</v>
      </c>
      <c r="P11" s="510"/>
      <c r="Q11" s="510"/>
      <c r="R11" s="510"/>
      <c r="S11" s="510"/>
      <c r="T11" s="510"/>
      <c r="U11" s="510"/>
      <c r="V11" s="12"/>
      <c r="W11" s="64"/>
      <c r="X11" s="179" t="s">
        <v>115</v>
      </c>
      <c r="Y11" s="155">
        <v>2530</v>
      </c>
    </row>
    <row r="12" spans="1:25" s="10" customFormat="1" ht="24.75" customHeight="1" x14ac:dyDescent="0.2">
      <c r="B12" s="483" t="s">
        <v>166</v>
      </c>
      <c r="C12" s="500"/>
      <c r="D12" s="500"/>
      <c r="E12" s="501"/>
      <c r="F12" s="525" t="s">
        <v>55</v>
      </c>
      <c r="G12" s="526"/>
      <c r="H12" s="526"/>
      <c r="I12" s="526"/>
      <c r="J12" s="526"/>
      <c r="K12" s="527"/>
      <c r="L12" s="150"/>
      <c r="M12" s="115"/>
      <c r="N12" s="139" t="s">
        <v>348</v>
      </c>
      <c r="P12" s="82"/>
      <c r="Q12" s="82"/>
      <c r="R12" s="82"/>
      <c r="S12" s="82"/>
      <c r="T12" s="82"/>
      <c r="V12" s="16"/>
      <c r="W12" s="64"/>
      <c r="X12" s="179" t="s">
        <v>112</v>
      </c>
      <c r="Y12" s="155">
        <v>2530</v>
      </c>
    </row>
    <row r="13" spans="1:25" s="10" customFormat="1" ht="24.75" customHeight="1" x14ac:dyDescent="0.2">
      <c r="A13" s="72"/>
      <c r="B13" s="483" t="s">
        <v>167</v>
      </c>
      <c r="C13" s="502"/>
      <c r="D13" s="502"/>
      <c r="E13" s="502"/>
      <c r="G13" s="143" t="s">
        <v>72</v>
      </c>
      <c r="H13" s="146" t="s">
        <v>74</v>
      </c>
      <c r="I13" s="144" t="s">
        <v>73</v>
      </c>
      <c r="J13" s="146" t="s">
        <v>75</v>
      </c>
      <c r="K13" s="147"/>
      <c r="M13" s="115"/>
      <c r="N13" s="139" t="s">
        <v>349</v>
      </c>
      <c r="S13" s="13"/>
      <c r="T13" s="13"/>
      <c r="U13" s="133"/>
      <c r="V13" s="22"/>
      <c r="W13" s="64"/>
      <c r="X13" s="179" t="s">
        <v>111</v>
      </c>
      <c r="Y13" s="155">
        <v>2530</v>
      </c>
    </row>
    <row r="14" spans="1:25" s="10" customFormat="1" ht="24.75" customHeight="1" x14ac:dyDescent="0.15">
      <c r="B14" s="168" t="s">
        <v>185</v>
      </c>
      <c r="M14" s="118"/>
      <c r="N14" s="77" t="s">
        <v>201</v>
      </c>
      <c r="P14" s="76"/>
      <c r="Q14" s="76"/>
      <c r="R14" s="17"/>
      <c r="S14" s="13"/>
      <c r="T14" s="13"/>
      <c r="U14" s="13"/>
      <c r="W14" s="64"/>
      <c r="X14" s="179" t="s">
        <v>109</v>
      </c>
      <c r="Y14" s="155">
        <v>2530</v>
      </c>
    </row>
    <row r="15" spans="1:25" ht="20.25" customHeight="1" x14ac:dyDescent="0.15">
      <c r="B15" s="169" t="s">
        <v>49</v>
      </c>
      <c r="C15"/>
      <c r="D15" s="23"/>
      <c r="E15" s="23"/>
      <c r="F15" s="23"/>
      <c r="G15" s="23"/>
      <c r="H15" s="23"/>
      <c r="I15" s="23"/>
      <c r="J15" s="176"/>
      <c r="K15" s="176"/>
      <c r="L15" s="24"/>
      <c r="M15" s="176"/>
      <c r="N15" s="132" t="s">
        <v>183</v>
      </c>
      <c r="P15" s="76"/>
      <c r="Q15" s="76"/>
      <c r="R15" s="17"/>
      <c r="S15" s="13"/>
      <c r="T15" s="13"/>
      <c r="U15" s="13"/>
      <c r="V15" s="176"/>
      <c r="W15" s="64"/>
      <c r="X15" s="179" t="s">
        <v>110</v>
      </c>
      <c r="Y15" s="155">
        <v>2530</v>
      </c>
    </row>
    <row r="16" spans="1:25" s="10" customFormat="1" ht="20.25" customHeight="1" thickBot="1" x14ac:dyDescent="0.2">
      <c r="M16" s="71"/>
      <c r="N16" s="77" t="s">
        <v>350</v>
      </c>
      <c r="P16" s="21"/>
      <c r="Q16" s="21"/>
      <c r="R16" s="17"/>
      <c r="S16" s="13"/>
      <c r="T16" s="13"/>
      <c r="U16" s="13"/>
      <c r="V16" s="71"/>
      <c r="W16" s="64"/>
      <c r="X16" s="179" t="s">
        <v>152</v>
      </c>
      <c r="Y16" s="155">
        <v>2530</v>
      </c>
    </row>
    <row r="17" spans="1:52" s="10" customFormat="1" ht="20.25" customHeight="1" thickTop="1" x14ac:dyDescent="0.15">
      <c r="B17" s="519" t="s">
        <v>51</v>
      </c>
      <c r="C17" s="520"/>
      <c r="D17" s="520"/>
      <c r="E17" s="520"/>
      <c r="F17" s="520"/>
      <c r="G17" s="520"/>
      <c r="H17" s="520"/>
      <c r="I17" s="520"/>
      <c r="J17" s="520"/>
      <c r="K17" s="520"/>
      <c r="L17" s="521"/>
      <c r="M17" s="71"/>
      <c r="N17" s="77" t="s">
        <v>351</v>
      </c>
      <c r="P17" s="21"/>
      <c r="Q17" s="21"/>
      <c r="R17" s="17"/>
      <c r="S17" s="13"/>
      <c r="T17" s="13"/>
      <c r="U17" s="13"/>
      <c r="V17" s="71"/>
      <c r="W17" s="64"/>
      <c r="X17" s="381"/>
      <c r="Y17" s="155"/>
    </row>
    <row r="18" spans="1:52" s="10" customFormat="1" ht="20.25" customHeight="1" thickBot="1" x14ac:dyDescent="0.2">
      <c r="B18" s="522"/>
      <c r="C18" s="523"/>
      <c r="D18" s="523"/>
      <c r="E18" s="523"/>
      <c r="F18" s="523"/>
      <c r="G18" s="523"/>
      <c r="H18" s="523"/>
      <c r="I18" s="523"/>
      <c r="J18" s="523"/>
      <c r="K18" s="523"/>
      <c r="L18" s="524"/>
      <c r="M18" s="71"/>
      <c r="N18" s="77" t="s">
        <v>202</v>
      </c>
      <c r="P18" s="6"/>
      <c r="Q18" s="6"/>
      <c r="S18" s="17"/>
      <c r="T18" s="17"/>
      <c r="U18" s="17"/>
      <c r="V18" s="71"/>
      <c r="W18" s="64"/>
      <c r="X18" s="179" t="s">
        <v>153</v>
      </c>
      <c r="Y18" s="155">
        <v>2530</v>
      </c>
    </row>
    <row r="19" spans="1:52" ht="27.75" customHeight="1" thickTop="1" x14ac:dyDescent="0.15">
      <c r="N19" s="132" t="s">
        <v>242</v>
      </c>
      <c r="P19" s="6"/>
      <c r="S19" s="8"/>
      <c r="V19"/>
      <c r="W19" s="64"/>
      <c r="X19" s="179" t="s">
        <v>154</v>
      </c>
      <c r="Y19" s="155">
        <v>2530</v>
      </c>
    </row>
    <row r="20" spans="1:52" ht="34.5" customHeight="1" x14ac:dyDescent="0.15">
      <c r="A20" s="498" t="s">
        <v>94</v>
      </c>
      <c r="B20" s="499"/>
      <c r="C20" s="516"/>
      <c r="D20" s="516"/>
      <c r="E20" s="516"/>
      <c r="F20" s="498" t="s">
        <v>150</v>
      </c>
      <c r="G20" s="512"/>
      <c r="H20" s="465" t="s">
        <v>237</v>
      </c>
      <c r="I20" s="465"/>
      <c r="J20" s="465"/>
      <c r="K20" s="180" t="s">
        <v>93</v>
      </c>
      <c r="L20" s="518" t="s">
        <v>149</v>
      </c>
      <c r="M20" s="518"/>
      <c r="N20" s="305" t="s">
        <v>95</v>
      </c>
      <c r="O20" s="517" t="s">
        <v>147</v>
      </c>
      <c r="P20" s="499"/>
      <c r="Q20" s="499"/>
      <c r="R20" s="499"/>
      <c r="S20" s="499"/>
      <c r="W20" s="64"/>
      <c r="X20" s="179" t="s">
        <v>118</v>
      </c>
      <c r="Y20" s="155">
        <v>2530</v>
      </c>
    </row>
    <row r="21" spans="1:52" ht="33" customHeight="1" x14ac:dyDescent="0.15">
      <c r="A21" s="466" t="s">
        <v>68</v>
      </c>
      <c r="B21" s="466"/>
      <c r="C21" s="511"/>
      <c r="D21" s="511"/>
      <c r="E21" s="511"/>
      <c r="F21" s="511"/>
      <c r="G21" s="511"/>
      <c r="H21" s="511"/>
      <c r="I21" s="511"/>
      <c r="J21" s="511"/>
      <c r="K21" s="511"/>
      <c r="L21" s="135"/>
      <c r="M21" s="135"/>
      <c r="N21" s="135"/>
      <c r="V21" s="135"/>
      <c r="W21" s="64"/>
      <c r="X21" s="179" t="s">
        <v>116</v>
      </c>
      <c r="Y21" s="155">
        <v>2530</v>
      </c>
    </row>
    <row r="22" spans="1:52" ht="33" customHeight="1" x14ac:dyDescent="0.1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24" t="s">
        <v>146</v>
      </c>
      <c r="O22" s="468" t="s">
        <v>182</v>
      </c>
      <c r="P22" s="469"/>
      <c r="Q22" s="469"/>
      <c r="R22" s="469"/>
      <c r="S22" s="470"/>
      <c r="V22" s="135"/>
      <c r="W22" s="64"/>
      <c r="X22" s="179" t="s">
        <v>117</v>
      </c>
      <c r="Y22" s="155">
        <v>2530</v>
      </c>
    </row>
    <row r="23" spans="1:52" ht="13.5" customHeight="1" x14ac:dyDescent="0.15">
      <c r="A23" s="83">
        <v>1</v>
      </c>
      <c r="B23" s="83">
        <v>2</v>
      </c>
      <c r="C23" s="83">
        <v>3</v>
      </c>
      <c r="D23" s="83">
        <v>4</v>
      </c>
      <c r="E23" s="83">
        <v>5</v>
      </c>
      <c r="F23" s="83">
        <v>6</v>
      </c>
      <c r="G23" s="83">
        <v>7</v>
      </c>
      <c r="H23" s="83">
        <v>8</v>
      </c>
      <c r="I23" s="83">
        <v>9</v>
      </c>
      <c r="J23" s="83">
        <v>10</v>
      </c>
      <c r="K23" s="83">
        <v>11</v>
      </c>
      <c r="L23" s="83">
        <v>12</v>
      </c>
      <c r="M23" s="83">
        <v>13</v>
      </c>
      <c r="N23" s="83">
        <v>14</v>
      </c>
      <c r="O23" s="83">
        <v>15</v>
      </c>
      <c r="P23" s="83">
        <v>16</v>
      </c>
      <c r="Q23" s="83">
        <v>17</v>
      </c>
      <c r="R23" s="83">
        <v>18</v>
      </c>
      <c r="S23" s="83">
        <v>19</v>
      </c>
      <c r="T23" s="83">
        <v>20</v>
      </c>
      <c r="U23" s="83">
        <v>21</v>
      </c>
      <c r="V23" s="83"/>
      <c r="W23" s="64"/>
      <c r="X23" s="179" t="s">
        <v>122</v>
      </c>
      <c r="Y23" s="155">
        <v>2530</v>
      </c>
      <c r="AZ23" s="115"/>
    </row>
    <row r="24" spans="1:52" s="20" customFormat="1" ht="32.25" customHeight="1" x14ac:dyDescent="0.15">
      <c r="A24" s="471" t="s">
        <v>33</v>
      </c>
      <c r="B24" s="440" t="s">
        <v>41</v>
      </c>
      <c r="C24" s="441"/>
      <c r="D24" s="441"/>
      <c r="E24" s="441"/>
      <c r="F24" s="441"/>
      <c r="G24" s="442"/>
      <c r="H24" s="437" t="s">
        <v>42</v>
      </c>
      <c r="I24" s="437" t="s">
        <v>43</v>
      </c>
      <c r="J24" s="437" t="s">
        <v>71</v>
      </c>
      <c r="K24" s="437" t="s">
        <v>57</v>
      </c>
      <c r="L24" s="474" t="s">
        <v>56</v>
      </c>
      <c r="M24" s="437" t="s">
        <v>192</v>
      </c>
      <c r="N24" s="478" t="s">
        <v>189</v>
      </c>
      <c r="O24" s="477" t="s">
        <v>347</v>
      </c>
      <c r="P24" s="437" t="s">
        <v>44</v>
      </c>
      <c r="Q24" s="437" t="s">
        <v>45</v>
      </c>
      <c r="R24" s="450" t="s">
        <v>46</v>
      </c>
      <c r="S24" s="453" t="s">
        <v>50</v>
      </c>
      <c r="T24" s="447" t="s">
        <v>190</v>
      </c>
      <c r="U24" s="444"/>
      <c r="V24" s="456" t="s">
        <v>145</v>
      </c>
      <c r="W24" s="64"/>
      <c r="X24" s="179" t="s">
        <v>119</v>
      </c>
      <c r="Y24" s="155">
        <v>2530</v>
      </c>
      <c r="Z24"/>
      <c r="AZ24" s="135"/>
    </row>
    <row r="25" spans="1:52" s="20" customFormat="1" ht="20.25" customHeight="1" x14ac:dyDescent="0.15">
      <c r="A25" s="472"/>
      <c r="B25" s="459" t="s">
        <v>195</v>
      </c>
      <c r="C25" s="460"/>
      <c r="D25" s="461" t="s">
        <v>344</v>
      </c>
      <c r="E25" s="463" t="s">
        <v>12</v>
      </c>
      <c r="F25" s="461" t="s">
        <v>169</v>
      </c>
      <c r="G25" s="463" t="s">
        <v>156</v>
      </c>
      <c r="H25" s="438"/>
      <c r="I25" s="438"/>
      <c r="J25" s="438"/>
      <c r="K25" s="438"/>
      <c r="L25" s="475"/>
      <c r="M25" s="438"/>
      <c r="N25" s="479"/>
      <c r="O25" s="438"/>
      <c r="P25" s="438"/>
      <c r="Q25" s="438"/>
      <c r="R25" s="451"/>
      <c r="S25" s="454"/>
      <c r="T25" s="448"/>
      <c r="U25" s="445"/>
      <c r="V25" s="457"/>
      <c r="W25" s="64"/>
      <c r="X25" s="179" t="s">
        <v>120</v>
      </c>
      <c r="Y25" s="155">
        <v>2530</v>
      </c>
      <c r="Z25"/>
    </row>
    <row r="26" spans="1:52" s="20" customFormat="1" ht="32.25" customHeight="1" x14ac:dyDescent="0.15">
      <c r="A26" s="473"/>
      <c r="B26" s="151" t="s">
        <v>220</v>
      </c>
      <c r="C26" s="178" t="s">
        <v>194</v>
      </c>
      <c r="D26" s="462"/>
      <c r="E26" s="464"/>
      <c r="F26" s="467"/>
      <c r="G26" s="464"/>
      <c r="H26" s="439"/>
      <c r="I26" s="439"/>
      <c r="J26" s="439"/>
      <c r="K26" s="439"/>
      <c r="L26" s="476"/>
      <c r="M26" s="443"/>
      <c r="N26" s="480"/>
      <c r="O26" s="439"/>
      <c r="P26" s="439"/>
      <c r="Q26" s="439"/>
      <c r="R26" s="452"/>
      <c r="S26" s="455"/>
      <c r="T26" s="449"/>
      <c r="U26" s="446"/>
      <c r="V26" s="458"/>
      <c r="W26" s="64"/>
      <c r="X26" s="179" t="s">
        <v>121</v>
      </c>
      <c r="Y26" s="155">
        <v>2530</v>
      </c>
      <c r="Z26"/>
    </row>
    <row r="27" spans="1:52" s="27" customFormat="1" ht="24" customHeight="1" x14ac:dyDescent="0.15">
      <c r="A27" s="93" t="s">
        <v>76</v>
      </c>
      <c r="B27" s="87">
        <v>1</v>
      </c>
      <c r="C27" s="87" t="s">
        <v>208</v>
      </c>
      <c r="D27" s="87"/>
      <c r="E27" s="87"/>
      <c r="F27" s="87">
        <v>1</v>
      </c>
      <c r="G27" s="87"/>
      <c r="H27" s="62" t="s">
        <v>10</v>
      </c>
      <c r="I27" s="121" t="s">
        <v>229</v>
      </c>
      <c r="J27" s="128" t="str">
        <f t="shared" ref="J27:J56" si="0">IF(I27="",0,PHONETIC(I27))</f>
        <v>マルハチ　タロウ</v>
      </c>
      <c r="K27" s="109" t="s">
        <v>230</v>
      </c>
      <c r="L27" s="112" t="s">
        <v>191</v>
      </c>
      <c r="M27" s="136" t="s">
        <v>231</v>
      </c>
      <c r="N27" s="109" t="s">
        <v>232</v>
      </c>
      <c r="O27" s="79">
        <v>201</v>
      </c>
      <c r="P27" s="88">
        <v>45757</v>
      </c>
      <c r="Q27" s="59" t="s">
        <v>162</v>
      </c>
      <c r="R27" s="88">
        <v>46016</v>
      </c>
      <c r="S27" s="382" t="s">
        <v>3</v>
      </c>
      <c r="T27" s="184">
        <f>IF(P27=0,0,DATEDIF(P27,R27,"d"))</f>
        <v>259</v>
      </c>
      <c r="U27" s="152"/>
      <c r="V27" s="296" t="str">
        <f t="shared" ref="V27:V56" si="1">IF(M27="",0,IF(MID($M27,4,1)="県",LEFT($M27,4),LEFT($M27,3)))</f>
        <v>神奈川県</v>
      </c>
      <c r="W27" s="64"/>
      <c r="X27" s="179" t="s">
        <v>125</v>
      </c>
      <c r="Y27" s="155">
        <v>2530</v>
      </c>
    </row>
    <row r="28" spans="1:52" s="27" customFormat="1" ht="24" customHeight="1" x14ac:dyDescent="0.15">
      <c r="A28" s="93" t="s">
        <v>60</v>
      </c>
      <c r="B28" s="87"/>
      <c r="C28" s="87"/>
      <c r="D28" s="87">
        <v>1</v>
      </c>
      <c r="E28" s="87">
        <v>1</v>
      </c>
      <c r="F28" s="87"/>
      <c r="G28" s="87">
        <v>1</v>
      </c>
      <c r="H28" s="62" t="s">
        <v>10</v>
      </c>
      <c r="I28" s="121" t="s">
        <v>233</v>
      </c>
      <c r="J28" s="128" t="str">
        <f t="shared" si="0"/>
        <v>マルハチ　ハナコ</v>
      </c>
      <c r="K28" s="109" t="s">
        <v>234</v>
      </c>
      <c r="L28" s="60" t="s">
        <v>47</v>
      </c>
      <c r="M28" s="60" t="s">
        <v>235</v>
      </c>
      <c r="N28" s="109" t="s">
        <v>236</v>
      </c>
      <c r="O28" s="61">
        <v>101</v>
      </c>
      <c r="P28" s="88">
        <v>45767</v>
      </c>
      <c r="Q28" s="59" t="s">
        <v>353</v>
      </c>
      <c r="R28" s="88">
        <v>45777</v>
      </c>
      <c r="S28" s="382" t="s">
        <v>352</v>
      </c>
      <c r="T28" s="184">
        <f t="shared" ref="T28:T56" si="2">IF(P28=0,0,DATEDIF(P28,R28,"d"))</f>
        <v>10</v>
      </c>
      <c r="U28" s="152"/>
      <c r="V28" s="296" t="str">
        <f t="shared" si="1"/>
        <v>東京都</v>
      </c>
      <c r="W28" s="64"/>
      <c r="X28" s="179" t="s">
        <v>124</v>
      </c>
      <c r="Y28" s="155">
        <v>2530</v>
      </c>
    </row>
    <row r="29" spans="1:52" s="27" customFormat="1" ht="24" customHeight="1" x14ac:dyDescent="0.15">
      <c r="A29" s="93" t="s">
        <v>61</v>
      </c>
      <c r="B29" s="87"/>
      <c r="C29" s="87"/>
      <c r="D29" s="87"/>
      <c r="E29" s="87"/>
      <c r="F29" s="87"/>
      <c r="G29" s="87"/>
      <c r="H29" s="62"/>
      <c r="I29" s="121"/>
      <c r="J29" s="128">
        <f t="shared" si="0"/>
        <v>0</v>
      </c>
      <c r="K29" s="109"/>
      <c r="L29" s="112"/>
      <c r="M29" s="136"/>
      <c r="N29" s="109"/>
      <c r="O29" s="61"/>
      <c r="P29" s="88"/>
      <c r="Q29" s="59"/>
      <c r="R29" s="88"/>
      <c r="S29" s="382"/>
      <c r="T29" s="184">
        <f t="shared" si="2"/>
        <v>0</v>
      </c>
      <c r="U29" s="152"/>
      <c r="V29" s="296">
        <f t="shared" si="1"/>
        <v>0</v>
      </c>
      <c r="W29" s="64"/>
      <c r="X29" s="179" t="s">
        <v>123</v>
      </c>
      <c r="Y29" s="155">
        <v>2530</v>
      </c>
    </row>
    <row r="30" spans="1:52" s="27" customFormat="1" ht="24" customHeight="1" x14ac:dyDescent="0.15">
      <c r="A30" s="93" t="s">
        <v>62</v>
      </c>
      <c r="B30" s="87"/>
      <c r="C30" s="87"/>
      <c r="D30" s="87"/>
      <c r="E30" s="87"/>
      <c r="F30" s="87"/>
      <c r="G30" s="87"/>
      <c r="H30" s="62"/>
      <c r="I30" s="121"/>
      <c r="J30" s="128">
        <f t="shared" si="0"/>
        <v>0</v>
      </c>
      <c r="K30" s="109"/>
      <c r="L30" s="112"/>
      <c r="M30" s="136"/>
      <c r="N30" s="109"/>
      <c r="O30" s="79"/>
      <c r="P30" s="88"/>
      <c r="Q30" s="59"/>
      <c r="R30" s="88"/>
      <c r="S30" s="382"/>
      <c r="T30" s="184">
        <f t="shared" si="2"/>
        <v>0</v>
      </c>
      <c r="U30" s="152"/>
      <c r="V30" s="296">
        <f t="shared" si="1"/>
        <v>0</v>
      </c>
      <c r="W30" s="64"/>
      <c r="X30" s="179" t="s">
        <v>128</v>
      </c>
      <c r="Y30" s="155">
        <v>2530</v>
      </c>
    </row>
    <row r="31" spans="1:52" s="27" customFormat="1" ht="24" customHeight="1" x14ac:dyDescent="0.15">
      <c r="A31" s="93" t="s">
        <v>63</v>
      </c>
      <c r="B31" s="87"/>
      <c r="C31" s="87"/>
      <c r="D31" s="87"/>
      <c r="E31" s="87"/>
      <c r="F31" s="87"/>
      <c r="G31" s="87"/>
      <c r="H31" s="62"/>
      <c r="I31" s="121"/>
      <c r="J31" s="128">
        <f t="shared" si="0"/>
        <v>0</v>
      </c>
      <c r="K31" s="109"/>
      <c r="L31" s="112"/>
      <c r="M31" s="136"/>
      <c r="N31" s="109"/>
      <c r="O31" s="79"/>
      <c r="P31" s="88"/>
      <c r="Q31" s="59"/>
      <c r="R31" s="88"/>
      <c r="S31" s="382"/>
      <c r="T31" s="184">
        <f t="shared" si="2"/>
        <v>0</v>
      </c>
      <c r="U31" s="152"/>
      <c r="V31" s="296">
        <f t="shared" si="1"/>
        <v>0</v>
      </c>
      <c r="W31" s="64"/>
      <c r="X31" s="179" t="s">
        <v>126</v>
      </c>
      <c r="Y31" s="155">
        <v>2530</v>
      </c>
    </row>
    <row r="32" spans="1:52" s="27" customFormat="1" ht="24" customHeight="1" x14ac:dyDescent="0.15">
      <c r="A32" s="93" t="s">
        <v>64</v>
      </c>
      <c r="B32" s="87"/>
      <c r="C32" s="87"/>
      <c r="D32" s="87"/>
      <c r="E32" s="87"/>
      <c r="F32" s="87"/>
      <c r="G32" s="87"/>
      <c r="H32" s="62"/>
      <c r="I32" s="121"/>
      <c r="J32" s="128">
        <f t="shared" si="0"/>
        <v>0</v>
      </c>
      <c r="K32" s="109"/>
      <c r="L32" s="112"/>
      <c r="M32" s="136"/>
      <c r="N32" s="109"/>
      <c r="O32" s="61"/>
      <c r="P32" s="88"/>
      <c r="Q32" s="59"/>
      <c r="R32" s="88"/>
      <c r="S32" s="382"/>
      <c r="T32" s="184">
        <f t="shared" si="2"/>
        <v>0</v>
      </c>
      <c r="U32" s="152"/>
      <c r="V32" s="296">
        <f t="shared" si="1"/>
        <v>0</v>
      </c>
      <c r="W32" s="64"/>
      <c r="X32" s="179" t="s">
        <v>127</v>
      </c>
      <c r="Y32" s="155">
        <v>2530</v>
      </c>
    </row>
    <row r="33" spans="1:25" s="27" customFormat="1" ht="24" customHeight="1" x14ac:dyDescent="0.15">
      <c r="A33" s="93" t="s">
        <v>65</v>
      </c>
      <c r="B33" s="87"/>
      <c r="C33" s="87"/>
      <c r="D33" s="87"/>
      <c r="E33" s="87"/>
      <c r="F33" s="87"/>
      <c r="G33" s="87"/>
      <c r="H33" s="62"/>
      <c r="I33" s="121"/>
      <c r="J33" s="128">
        <f t="shared" si="0"/>
        <v>0</v>
      </c>
      <c r="K33" s="109"/>
      <c r="L33" s="112"/>
      <c r="M33" s="136"/>
      <c r="N33" s="109"/>
      <c r="O33" s="61"/>
      <c r="P33" s="88"/>
      <c r="Q33" s="59"/>
      <c r="R33" s="88"/>
      <c r="S33" s="382"/>
      <c r="T33" s="184">
        <f t="shared" si="2"/>
        <v>0</v>
      </c>
      <c r="U33" s="152"/>
      <c r="V33" s="296">
        <f t="shared" si="1"/>
        <v>0</v>
      </c>
      <c r="W33" s="64"/>
      <c r="X33" s="179" t="s">
        <v>132</v>
      </c>
      <c r="Y33" s="155">
        <v>2970.0000000000005</v>
      </c>
    </row>
    <row r="34" spans="1:25" s="27" customFormat="1" ht="24" customHeight="1" x14ac:dyDescent="0.15">
      <c r="A34" s="93" t="s">
        <v>66</v>
      </c>
      <c r="B34" s="87"/>
      <c r="C34" s="87"/>
      <c r="D34" s="87"/>
      <c r="E34" s="87"/>
      <c r="F34" s="87"/>
      <c r="G34" s="87"/>
      <c r="H34" s="62"/>
      <c r="I34" s="121"/>
      <c r="J34" s="128">
        <f t="shared" si="0"/>
        <v>0</v>
      </c>
      <c r="K34" s="109"/>
      <c r="L34" s="112"/>
      <c r="M34" s="136"/>
      <c r="N34" s="109"/>
      <c r="O34" s="79"/>
      <c r="P34" s="88"/>
      <c r="Q34" s="59"/>
      <c r="R34" s="88"/>
      <c r="S34" s="382"/>
      <c r="T34" s="184">
        <f t="shared" si="2"/>
        <v>0</v>
      </c>
      <c r="U34" s="152"/>
      <c r="V34" s="296">
        <f t="shared" si="1"/>
        <v>0</v>
      </c>
      <c r="W34" s="64"/>
      <c r="X34" s="179" t="s">
        <v>155</v>
      </c>
      <c r="Y34" s="155">
        <v>2970.0000000000005</v>
      </c>
    </row>
    <row r="35" spans="1:25" s="27" customFormat="1" ht="24" customHeight="1" x14ac:dyDescent="0.15">
      <c r="A35" s="93" t="s">
        <v>67</v>
      </c>
      <c r="B35" s="87"/>
      <c r="C35" s="87"/>
      <c r="D35" s="87"/>
      <c r="E35" s="87"/>
      <c r="F35" s="87"/>
      <c r="G35" s="87"/>
      <c r="H35" s="62"/>
      <c r="I35" s="121"/>
      <c r="J35" s="128">
        <f t="shared" si="0"/>
        <v>0</v>
      </c>
      <c r="K35" s="109"/>
      <c r="L35" s="112"/>
      <c r="M35" s="136"/>
      <c r="N35" s="109"/>
      <c r="O35" s="79"/>
      <c r="P35" s="88"/>
      <c r="Q35" s="59"/>
      <c r="R35" s="88"/>
      <c r="S35" s="382"/>
      <c r="T35" s="184">
        <f t="shared" si="2"/>
        <v>0</v>
      </c>
      <c r="U35" s="152"/>
      <c r="V35" s="296">
        <f t="shared" si="1"/>
        <v>0</v>
      </c>
      <c r="W35" s="64"/>
      <c r="X35" s="179" t="s">
        <v>129</v>
      </c>
      <c r="Y35" s="155">
        <v>2970.0000000000005</v>
      </c>
    </row>
    <row r="36" spans="1:25" s="27" customFormat="1" ht="24" customHeight="1" x14ac:dyDescent="0.15">
      <c r="A36" s="93" t="s">
        <v>59</v>
      </c>
      <c r="B36" s="87"/>
      <c r="C36" s="87"/>
      <c r="D36" s="87"/>
      <c r="E36" s="87"/>
      <c r="F36" s="87"/>
      <c r="G36" s="87"/>
      <c r="H36" s="62"/>
      <c r="I36" s="121"/>
      <c r="J36" s="128">
        <f t="shared" si="0"/>
        <v>0</v>
      </c>
      <c r="K36" s="109"/>
      <c r="L36" s="112"/>
      <c r="M36" s="136"/>
      <c r="N36" s="109"/>
      <c r="O36" s="61"/>
      <c r="P36" s="88"/>
      <c r="Q36" s="59"/>
      <c r="R36" s="88"/>
      <c r="S36" s="382"/>
      <c r="T36" s="184">
        <f t="shared" si="2"/>
        <v>0</v>
      </c>
      <c r="U36" s="152"/>
      <c r="V36" s="296">
        <f t="shared" si="1"/>
        <v>0</v>
      </c>
      <c r="W36" s="64"/>
      <c r="X36" s="179" t="s">
        <v>130</v>
      </c>
      <c r="Y36" s="155">
        <v>2970.0000000000005</v>
      </c>
    </row>
    <row r="37" spans="1:25" s="27" customFormat="1" ht="24" customHeight="1" x14ac:dyDescent="0.15">
      <c r="A37" s="93" t="s">
        <v>78</v>
      </c>
      <c r="B37" s="87"/>
      <c r="C37" s="87"/>
      <c r="D37" s="87"/>
      <c r="E37" s="87"/>
      <c r="F37" s="87"/>
      <c r="G37" s="87"/>
      <c r="H37" s="62"/>
      <c r="I37" s="121"/>
      <c r="J37" s="128">
        <f t="shared" si="0"/>
        <v>0</v>
      </c>
      <c r="K37" s="109"/>
      <c r="L37" s="112"/>
      <c r="M37" s="136"/>
      <c r="N37" s="109"/>
      <c r="O37" s="61"/>
      <c r="P37" s="88"/>
      <c r="Q37" s="59"/>
      <c r="R37" s="88"/>
      <c r="S37" s="382"/>
      <c r="T37" s="184">
        <f t="shared" si="2"/>
        <v>0</v>
      </c>
      <c r="U37" s="152"/>
      <c r="V37" s="296">
        <f t="shared" si="1"/>
        <v>0</v>
      </c>
      <c r="W37" s="64"/>
      <c r="X37" s="179" t="s">
        <v>131</v>
      </c>
      <c r="Y37" s="155">
        <v>2970.0000000000005</v>
      </c>
    </row>
    <row r="38" spans="1:25" s="27" customFormat="1" ht="24" customHeight="1" x14ac:dyDescent="0.15">
      <c r="A38" s="93" t="s">
        <v>79</v>
      </c>
      <c r="B38" s="87"/>
      <c r="C38" s="87"/>
      <c r="D38" s="87"/>
      <c r="E38" s="87"/>
      <c r="F38" s="87"/>
      <c r="G38" s="87"/>
      <c r="H38" s="62"/>
      <c r="I38" s="121"/>
      <c r="J38" s="128">
        <f t="shared" si="0"/>
        <v>0</v>
      </c>
      <c r="K38" s="109"/>
      <c r="L38" s="112"/>
      <c r="M38" s="136"/>
      <c r="N38" s="109"/>
      <c r="O38" s="79"/>
      <c r="P38" s="88"/>
      <c r="Q38" s="59"/>
      <c r="R38" s="88"/>
      <c r="S38" s="382"/>
      <c r="T38" s="184">
        <f t="shared" si="2"/>
        <v>0</v>
      </c>
      <c r="U38" s="152"/>
      <c r="V38" s="296">
        <f t="shared" si="1"/>
        <v>0</v>
      </c>
      <c r="W38" s="64"/>
      <c r="X38" s="179" t="s">
        <v>134</v>
      </c>
      <c r="Y38" s="155">
        <v>3300.0000000000005</v>
      </c>
    </row>
    <row r="39" spans="1:25" s="27" customFormat="1" ht="24" customHeight="1" x14ac:dyDescent="0.15">
      <c r="A39" s="93" t="s">
        <v>80</v>
      </c>
      <c r="B39" s="87"/>
      <c r="C39" s="87"/>
      <c r="D39" s="87"/>
      <c r="E39" s="87"/>
      <c r="F39" s="87"/>
      <c r="G39" s="87"/>
      <c r="H39" s="62"/>
      <c r="I39" s="121"/>
      <c r="J39" s="128">
        <f t="shared" si="0"/>
        <v>0</v>
      </c>
      <c r="K39" s="109"/>
      <c r="L39" s="112"/>
      <c r="M39" s="136"/>
      <c r="N39" s="109"/>
      <c r="O39" s="79"/>
      <c r="P39" s="88"/>
      <c r="Q39" s="59"/>
      <c r="R39" s="88"/>
      <c r="S39" s="382"/>
      <c r="T39" s="184">
        <f t="shared" si="2"/>
        <v>0</v>
      </c>
      <c r="U39" s="152"/>
      <c r="V39" s="296">
        <f t="shared" si="1"/>
        <v>0</v>
      </c>
      <c r="W39" s="64"/>
      <c r="X39" s="179" t="s">
        <v>133</v>
      </c>
      <c r="Y39" s="155">
        <v>3300.0000000000005</v>
      </c>
    </row>
    <row r="40" spans="1:25" s="27" customFormat="1" ht="24" customHeight="1" x14ac:dyDescent="0.15">
      <c r="A40" s="93" t="s">
        <v>81</v>
      </c>
      <c r="B40" s="87"/>
      <c r="C40" s="87"/>
      <c r="D40" s="87"/>
      <c r="E40" s="87"/>
      <c r="F40" s="87"/>
      <c r="G40" s="87"/>
      <c r="H40" s="62"/>
      <c r="I40" s="121"/>
      <c r="J40" s="128">
        <f t="shared" si="0"/>
        <v>0</v>
      </c>
      <c r="K40" s="109"/>
      <c r="L40" s="112"/>
      <c r="M40" s="136"/>
      <c r="N40" s="109"/>
      <c r="O40" s="79"/>
      <c r="P40" s="88"/>
      <c r="Q40" s="59"/>
      <c r="R40" s="88"/>
      <c r="S40" s="382"/>
      <c r="T40" s="184">
        <f t="shared" si="2"/>
        <v>0</v>
      </c>
      <c r="U40" s="152"/>
      <c r="V40" s="296">
        <f t="shared" si="1"/>
        <v>0</v>
      </c>
      <c r="W40" s="64"/>
      <c r="X40" s="179" t="s">
        <v>135</v>
      </c>
      <c r="Y40" s="155">
        <v>3300.0000000000005</v>
      </c>
    </row>
    <row r="41" spans="1:25" s="27" customFormat="1" ht="24" customHeight="1" x14ac:dyDescent="0.15">
      <c r="A41" s="93" t="s">
        <v>82</v>
      </c>
      <c r="B41" s="87"/>
      <c r="C41" s="87"/>
      <c r="D41" s="87"/>
      <c r="E41" s="87"/>
      <c r="F41" s="87"/>
      <c r="G41" s="87"/>
      <c r="H41" s="62"/>
      <c r="I41" s="121"/>
      <c r="J41" s="128">
        <f t="shared" si="0"/>
        <v>0</v>
      </c>
      <c r="K41" s="109"/>
      <c r="L41" s="112"/>
      <c r="M41" s="136"/>
      <c r="N41" s="109"/>
      <c r="O41" s="79"/>
      <c r="P41" s="88"/>
      <c r="Q41" s="59"/>
      <c r="R41" s="88"/>
      <c r="S41" s="382"/>
      <c r="T41" s="184">
        <f t="shared" si="2"/>
        <v>0</v>
      </c>
      <c r="U41" s="152"/>
      <c r="V41" s="296">
        <f t="shared" si="1"/>
        <v>0</v>
      </c>
      <c r="W41" s="64"/>
      <c r="X41" s="179" t="s">
        <v>136</v>
      </c>
      <c r="Y41" s="155">
        <v>3300.0000000000005</v>
      </c>
    </row>
    <row r="42" spans="1:25" s="27" customFormat="1" ht="24" customHeight="1" x14ac:dyDescent="0.15">
      <c r="A42" s="93" t="s">
        <v>83</v>
      </c>
      <c r="B42" s="87"/>
      <c r="C42" s="87"/>
      <c r="D42" s="87"/>
      <c r="E42" s="87"/>
      <c r="F42" s="87"/>
      <c r="G42" s="87"/>
      <c r="H42" s="62"/>
      <c r="I42" s="121"/>
      <c r="J42" s="128">
        <f t="shared" si="0"/>
        <v>0</v>
      </c>
      <c r="K42" s="109"/>
      <c r="L42" s="112"/>
      <c r="M42" s="136"/>
      <c r="N42" s="109"/>
      <c r="O42" s="79"/>
      <c r="P42" s="88"/>
      <c r="Q42" s="59"/>
      <c r="R42" s="88"/>
      <c r="S42" s="382"/>
      <c r="T42" s="184">
        <f t="shared" si="2"/>
        <v>0</v>
      </c>
      <c r="U42" s="152"/>
      <c r="V42" s="296">
        <f t="shared" si="1"/>
        <v>0</v>
      </c>
      <c r="W42" s="64"/>
      <c r="X42" s="179" t="s">
        <v>137</v>
      </c>
      <c r="Y42" s="155">
        <v>3300.0000000000005</v>
      </c>
    </row>
    <row r="43" spans="1:25" s="27" customFormat="1" ht="24" customHeight="1" x14ac:dyDescent="0.15">
      <c r="A43" s="93" t="s">
        <v>84</v>
      </c>
      <c r="B43" s="87"/>
      <c r="C43" s="87"/>
      <c r="D43" s="87"/>
      <c r="E43" s="87"/>
      <c r="F43" s="87"/>
      <c r="G43" s="87"/>
      <c r="H43" s="62"/>
      <c r="I43" s="121"/>
      <c r="J43" s="128">
        <f t="shared" si="0"/>
        <v>0</v>
      </c>
      <c r="K43" s="109"/>
      <c r="L43" s="112"/>
      <c r="M43" s="136"/>
      <c r="N43" s="109"/>
      <c r="O43" s="79"/>
      <c r="P43" s="88"/>
      <c r="Q43" s="59"/>
      <c r="R43" s="88"/>
      <c r="S43" s="382"/>
      <c r="T43" s="184">
        <f t="shared" si="2"/>
        <v>0</v>
      </c>
      <c r="U43" s="152"/>
      <c r="V43" s="296">
        <f t="shared" si="1"/>
        <v>0</v>
      </c>
      <c r="W43" s="64"/>
      <c r="X43" s="179" t="s">
        <v>138</v>
      </c>
      <c r="Y43" s="155">
        <v>3300.0000000000005</v>
      </c>
    </row>
    <row r="44" spans="1:25" s="27" customFormat="1" ht="24" customHeight="1" x14ac:dyDescent="0.15">
      <c r="A44" s="93" t="s">
        <v>85</v>
      </c>
      <c r="B44" s="87"/>
      <c r="C44" s="87"/>
      <c r="D44" s="87"/>
      <c r="E44" s="87"/>
      <c r="F44" s="87"/>
      <c r="G44" s="87"/>
      <c r="H44" s="62"/>
      <c r="I44" s="121"/>
      <c r="J44" s="128">
        <f t="shared" si="0"/>
        <v>0</v>
      </c>
      <c r="K44" s="109"/>
      <c r="L44" s="112"/>
      <c r="M44" s="136"/>
      <c r="N44" s="109"/>
      <c r="O44" s="79"/>
      <c r="P44" s="88"/>
      <c r="Q44" s="59"/>
      <c r="R44" s="88"/>
      <c r="S44" s="382"/>
      <c r="T44" s="184">
        <f t="shared" si="2"/>
        <v>0</v>
      </c>
      <c r="U44" s="152"/>
      <c r="V44" s="296">
        <f t="shared" si="1"/>
        <v>0</v>
      </c>
      <c r="W44" s="64"/>
      <c r="X44" s="179" t="s">
        <v>139</v>
      </c>
      <c r="Y44" s="155">
        <v>3300.0000000000005</v>
      </c>
    </row>
    <row r="45" spans="1:25" s="27" customFormat="1" ht="24" customHeight="1" x14ac:dyDescent="0.15">
      <c r="A45" s="93" t="s">
        <v>86</v>
      </c>
      <c r="B45" s="87"/>
      <c r="C45" s="87"/>
      <c r="D45" s="87"/>
      <c r="E45" s="87"/>
      <c r="F45" s="87"/>
      <c r="G45" s="87"/>
      <c r="H45" s="62"/>
      <c r="I45" s="121"/>
      <c r="J45" s="128">
        <f t="shared" si="0"/>
        <v>0</v>
      </c>
      <c r="K45" s="109"/>
      <c r="L45" s="112"/>
      <c r="M45" s="136"/>
      <c r="N45" s="109"/>
      <c r="O45" s="79"/>
      <c r="P45" s="88"/>
      <c r="Q45" s="59"/>
      <c r="R45" s="88"/>
      <c r="S45" s="382"/>
      <c r="T45" s="184">
        <f t="shared" si="2"/>
        <v>0</v>
      </c>
      <c r="U45" s="152"/>
      <c r="V45" s="296">
        <f t="shared" si="1"/>
        <v>0</v>
      </c>
      <c r="W45" s="64"/>
      <c r="X45" s="179" t="s">
        <v>140</v>
      </c>
      <c r="Y45" s="155">
        <v>3300.0000000000005</v>
      </c>
    </row>
    <row r="46" spans="1:25" s="27" customFormat="1" ht="24" customHeight="1" x14ac:dyDescent="0.15">
      <c r="A46" s="93" t="s">
        <v>87</v>
      </c>
      <c r="B46" s="87"/>
      <c r="C46" s="87"/>
      <c r="D46" s="87"/>
      <c r="E46" s="87"/>
      <c r="F46" s="87"/>
      <c r="G46" s="87"/>
      <c r="H46" s="62"/>
      <c r="I46" s="121"/>
      <c r="J46" s="128">
        <f t="shared" si="0"/>
        <v>0</v>
      </c>
      <c r="K46" s="109"/>
      <c r="L46" s="112"/>
      <c r="M46" s="136"/>
      <c r="N46" s="109"/>
      <c r="O46" s="79"/>
      <c r="P46" s="88"/>
      <c r="Q46" s="59"/>
      <c r="R46" s="88"/>
      <c r="S46" s="382"/>
      <c r="T46" s="184">
        <f t="shared" si="2"/>
        <v>0</v>
      </c>
      <c r="U46" s="152"/>
      <c r="V46" s="296">
        <f t="shared" si="1"/>
        <v>0</v>
      </c>
      <c r="W46" s="64"/>
      <c r="X46" s="179" t="s">
        <v>141</v>
      </c>
      <c r="Y46" s="155">
        <v>3300.0000000000005</v>
      </c>
    </row>
    <row r="47" spans="1:25" s="27" customFormat="1" ht="24" customHeight="1" x14ac:dyDescent="0.15">
      <c r="A47" s="93" t="s">
        <v>88</v>
      </c>
      <c r="B47" s="87"/>
      <c r="C47" s="87"/>
      <c r="D47" s="87"/>
      <c r="E47" s="87"/>
      <c r="F47" s="87"/>
      <c r="G47" s="87"/>
      <c r="H47" s="62"/>
      <c r="I47" s="121"/>
      <c r="J47" s="128">
        <f t="shared" si="0"/>
        <v>0</v>
      </c>
      <c r="K47" s="109"/>
      <c r="L47" s="112"/>
      <c r="M47" s="136"/>
      <c r="N47" s="165"/>
      <c r="O47" s="79"/>
      <c r="P47" s="88"/>
      <c r="Q47" s="59"/>
      <c r="R47" s="88"/>
      <c r="S47" s="382"/>
      <c r="T47" s="184">
        <f t="shared" si="2"/>
        <v>0</v>
      </c>
      <c r="U47" s="152"/>
      <c r="V47" s="296">
        <f t="shared" si="1"/>
        <v>0</v>
      </c>
      <c r="W47" s="64"/>
      <c r="X47" s="179" t="s">
        <v>142</v>
      </c>
      <c r="Y47" s="155">
        <v>3300.0000000000005</v>
      </c>
    </row>
    <row r="48" spans="1:25" s="27" customFormat="1" ht="24" customHeight="1" x14ac:dyDescent="0.15">
      <c r="A48" s="93" t="s">
        <v>89</v>
      </c>
      <c r="B48" s="87"/>
      <c r="C48" s="87"/>
      <c r="D48" s="87"/>
      <c r="E48" s="87"/>
      <c r="F48" s="87"/>
      <c r="G48" s="87"/>
      <c r="H48" s="62"/>
      <c r="I48" s="121"/>
      <c r="J48" s="128">
        <f t="shared" si="0"/>
        <v>0</v>
      </c>
      <c r="K48" s="109"/>
      <c r="L48" s="112"/>
      <c r="M48" s="136"/>
      <c r="N48" s="165"/>
      <c r="O48" s="79"/>
      <c r="P48" s="88"/>
      <c r="Q48" s="59"/>
      <c r="R48" s="88"/>
      <c r="S48" s="382"/>
      <c r="T48" s="184">
        <f t="shared" si="2"/>
        <v>0</v>
      </c>
      <c r="U48" s="152"/>
      <c r="V48" s="296">
        <f t="shared" si="1"/>
        <v>0</v>
      </c>
      <c r="W48" s="64"/>
      <c r="X48" s="179" t="s">
        <v>143</v>
      </c>
      <c r="Y48" s="155">
        <v>3300.0000000000005</v>
      </c>
    </row>
    <row r="49" spans="1:25" s="27" customFormat="1" ht="24" customHeight="1" x14ac:dyDescent="0.15">
      <c r="A49" s="93" t="s">
        <v>90</v>
      </c>
      <c r="B49" s="87"/>
      <c r="C49" s="87"/>
      <c r="D49" s="87"/>
      <c r="E49" s="87"/>
      <c r="F49" s="87"/>
      <c r="G49" s="87"/>
      <c r="H49" s="62"/>
      <c r="I49" s="121"/>
      <c r="J49" s="128">
        <f t="shared" si="0"/>
        <v>0</v>
      </c>
      <c r="K49" s="109"/>
      <c r="L49" s="112"/>
      <c r="M49" s="136"/>
      <c r="N49" s="109"/>
      <c r="O49" s="61"/>
      <c r="P49" s="88"/>
      <c r="Q49" s="59"/>
      <c r="R49" s="88"/>
      <c r="S49" s="382"/>
      <c r="T49" s="184">
        <f t="shared" si="2"/>
        <v>0</v>
      </c>
      <c r="U49" s="152"/>
      <c r="V49" s="296">
        <f t="shared" si="1"/>
        <v>0</v>
      </c>
      <c r="W49" s="64"/>
      <c r="X49" s="179" t="s">
        <v>144</v>
      </c>
      <c r="Y49" s="155">
        <v>4400</v>
      </c>
    </row>
    <row r="50" spans="1:25" s="27" customFormat="1" ht="24" customHeight="1" x14ac:dyDescent="0.15">
      <c r="A50" s="93" t="s">
        <v>91</v>
      </c>
      <c r="B50" s="87"/>
      <c r="C50" s="87"/>
      <c r="D50" s="87"/>
      <c r="E50" s="87"/>
      <c r="F50" s="87"/>
      <c r="G50" s="87"/>
      <c r="H50" s="62"/>
      <c r="I50" s="121"/>
      <c r="J50" s="128">
        <f t="shared" si="0"/>
        <v>0</v>
      </c>
      <c r="K50" s="109"/>
      <c r="L50" s="112"/>
      <c r="M50" s="136"/>
      <c r="N50" s="109"/>
      <c r="O50" s="79"/>
      <c r="P50" s="88"/>
      <c r="Q50" s="59"/>
      <c r="R50" s="88"/>
      <c r="S50" s="382"/>
      <c r="T50" s="184">
        <f t="shared" si="2"/>
        <v>0</v>
      </c>
      <c r="U50" s="152"/>
      <c r="V50" s="296">
        <f t="shared" si="1"/>
        <v>0</v>
      </c>
      <c r="W50" s="64"/>
    </row>
    <row r="51" spans="1:25" s="27" customFormat="1" ht="24" customHeight="1" x14ac:dyDescent="0.15">
      <c r="A51" s="93" t="s">
        <v>92</v>
      </c>
      <c r="B51" s="87"/>
      <c r="C51" s="87"/>
      <c r="D51" s="87"/>
      <c r="E51" s="87"/>
      <c r="F51" s="87"/>
      <c r="G51" s="87"/>
      <c r="H51" s="62"/>
      <c r="I51" s="121"/>
      <c r="J51" s="128">
        <f t="shared" si="0"/>
        <v>0</v>
      </c>
      <c r="K51" s="109"/>
      <c r="L51" s="112"/>
      <c r="M51" s="136"/>
      <c r="N51" s="109"/>
      <c r="O51" s="79"/>
      <c r="P51" s="88"/>
      <c r="Q51" s="59"/>
      <c r="R51" s="88"/>
      <c r="S51" s="382"/>
      <c r="T51" s="184">
        <f t="shared" si="2"/>
        <v>0</v>
      </c>
      <c r="U51" s="152"/>
      <c r="V51" s="296">
        <f t="shared" si="1"/>
        <v>0</v>
      </c>
      <c r="W51" s="64"/>
    </row>
    <row r="52" spans="1:25" s="27" customFormat="1" ht="24" customHeight="1" x14ac:dyDescent="0.15">
      <c r="A52" s="93" t="s">
        <v>170</v>
      </c>
      <c r="B52" s="153"/>
      <c r="C52" s="153"/>
      <c r="D52" s="153"/>
      <c r="E52" s="153"/>
      <c r="F52" s="153"/>
      <c r="G52" s="153"/>
      <c r="H52" s="62"/>
      <c r="I52" s="121"/>
      <c r="J52" s="128">
        <f t="shared" si="0"/>
        <v>0</v>
      </c>
      <c r="K52" s="109"/>
      <c r="L52" s="112"/>
      <c r="M52" s="136"/>
      <c r="N52" s="109"/>
      <c r="O52" s="79"/>
      <c r="P52" s="88"/>
      <c r="Q52" s="59"/>
      <c r="R52" s="88"/>
      <c r="S52" s="382"/>
      <c r="T52" s="184">
        <f t="shared" si="2"/>
        <v>0</v>
      </c>
      <c r="U52" s="152"/>
      <c r="V52" s="296">
        <f t="shared" si="1"/>
        <v>0</v>
      </c>
      <c r="W52" s="64"/>
    </row>
    <row r="53" spans="1:25" s="27" customFormat="1" ht="24" customHeight="1" x14ac:dyDescent="0.15">
      <c r="A53" s="93" t="s">
        <v>171</v>
      </c>
      <c r="B53" s="153"/>
      <c r="C53" s="153"/>
      <c r="D53" s="153"/>
      <c r="E53" s="153"/>
      <c r="F53" s="153"/>
      <c r="G53" s="153"/>
      <c r="H53" s="62"/>
      <c r="I53" s="121"/>
      <c r="J53" s="128">
        <f t="shared" si="0"/>
        <v>0</v>
      </c>
      <c r="K53" s="109"/>
      <c r="L53" s="112"/>
      <c r="M53" s="136"/>
      <c r="N53" s="109"/>
      <c r="O53" s="79"/>
      <c r="P53" s="88"/>
      <c r="Q53" s="59"/>
      <c r="R53" s="88"/>
      <c r="S53" s="382"/>
      <c r="T53" s="184">
        <f t="shared" si="2"/>
        <v>0</v>
      </c>
      <c r="U53" s="152"/>
      <c r="V53" s="296">
        <f t="shared" si="1"/>
        <v>0</v>
      </c>
      <c r="W53" s="64"/>
    </row>
    <row r="54" spans="1:25" s="27" customFormat="1" ht="24" customHeight="1" x14ac:dyDescent="0.15">
      <c r="A54" s="93" t="s">
        <v>172</v>
      </c>
      <c r="B54" s="153"/>
      <c r="C54" s="153"/>
      <c r="D54" s="153"/>
      <c r="E54" s="153"/>
      <c r="F54" s="153"/>
      <c r="G54" s="153"/>
      <c r="H54" s="62"/>
      <c r="I54" s="121"/>
      <c r="J54" s="128">
        <f t="shared" si="0"/>
        <v>0</v>
      </c>
      <c r="K54" s="109"/>
      <c r="L54" s="112"/>
      <c r="M54" s="136"/>
      <c r="N54" s="109"/>
      <c r="O54" s="79"/>
      <c r="P54" s="88"/>
      <c r="Q54" s="59"/>
      <c r="R54" s="88"/>
      <c r="S54" s="382"/>
      <c r="T54" s="184">
        <f t="shared" si="2"/>
        <v>0</v>
      </c>
      <c r="U54" s="152"/>
      <c r="V54" s="296">
        <f t="shared" si="1"/>
        <v>0</v>
      </c>
      <c r="W54" s="64"/>
    </row>
    <row r="55" spans="1:25" s="27" customFormat="1" ht="24" customHeight="1" x14ac:dyDescent="0.15">
      <c r="A55" s="93" t="s">
        <v>173</v>
      </c>
      <c r="B55" s="153"/>
      <c r="C55" s="153"/>
      <c r="D55" s="153"/>
      <c r="E55" s="153"/>
      <c r="F55" s="153"/>
      <c r="G55" s="153"/>
      <c r="H55" s="62"/>
      <c r="I55" s="121"/>
      <c r="J55" s="128">
        <f t="shared" si="0"/>
        <v>0</v>
      </c>
      <c r="K55" s="109"/>
      <c r="L55" s="112"/>
      <c r="M55" s="136"/>
      <c r="N55" s="109"/>
      <c r="O55" s="79"/>
      <c r="P55" s="88"/>
      <c r="Q55" s="59"/>
      <c r="R55" s="88"/>
      <c r="S55" s="382"/>
      <c r="T55" s="184">
        <f t="shared" si="2"/>
        <v>0</v>
      </c>
      <c r="U55" s="152"/>
      <c r="V55" s="296">
        <f t="shared" si="1"/>
        <v>0</v>
      </c>
      <c r="W55" s="64"/>
    </row>
    <row r="56" spans="1:25" s="27" customFormat="1" ht="24" customHeight="1" x14ac:dyDescent="0.15">
      <c r="A56" s="93" t="s">
        <v>174</v>
      </c>
      <c r="B56" s="153"/>
      <c r="C56" s="153"/>
      <c r="D56" s="153"/>
      <c r="E56" s="153"/>
      <c r="F56" s="153"/>
      <c r="G56" s="153"/>
      <c r="H56" s="62"/>
      <c r="I56" s="121"/>
      <c r="J56" s="128">
        <f t="shared" si="0"/>
        <v>0</v>
      </c>
      <c r="K56" s="109"/>
      <c r="L56" s="112"/>
      <c r="M56" s="136"/>
      <c r="N56" s="109"/>
      <c r="O56" s="79"/>
      <c r="P56" s="88"/>
      <c r="Q56" s="59"/>
      <c r="R56" s="88"/>
      <c r="S56" s="382"/>
      <c r="T56" s="184">
        <f t="shared" si="2"/>
        <v>0</v>
      </c>
      <c r="U56" s="152"/>
      <c r="V56" s="296">
        <f t="shared" si="1"/>
        <v>0</v>
      </c>
      <c r="W56" s="64"/>
    </row>
    <row r="57" spans="1:25" s="27" customFormat="1" ht="24" customHeight="1" thickBot="1" x14ac:dyDescent="0.2">
      <c r="A57" s="99"/>
      <c r="B57" s="100"/>
      <c r="C57" s="100"/>
      <c r="D57" s="100"/>
      <c r="E57" s="100"/>
      <c r="F57" s="100"/>
      <c r="G57" s="100"/>
      <c r="H57" s="101"/>
      <c r="I57" s="122"/>
      <c r="J57" s="129"/>
      <c r="K57" s="110"/>
      <c r="L57" s="113"/>
      <c r="M57" s="113"/>
      <c r="N57" s="103"/>
      <c r="O57" s="102"/>
      <c r="P57" s="104"/>
      <c r="Q57" s="102"/>
      <c r="R57" s="104"/>
      <c r="S57" s="383"/>
      <c r="T57" s="185"/>
      <c r="U57" s="108"/>
      <c r="V57" s="103"/>
      <c r="W57" s="186"/>
    </row>
    <row r="58" spans="1:25" s="19" customFormat="1" ht="24" customHeight="1" thickTop="1" x14ac:dyDescent="0.15">
      <c r="A58" s="106" t="s">
        <v>70</v>
      </c>
      <c r="B58" s="107">
        <f>SUBTOTAL(9,B26:B57)</f>
        <v>1</v>
      </c>
      <c r="C58" s="107">
        <f t="shared" ref="C58:F58" si="3">SUBTOTAL(9,C26:C57)</f>
        <v>0</v>
      </c>
      <c r="D58" s="107"/>
      <c r="E58" s="107">
        <f t="shared" si="3"/>
        <v>1</v>
      </c>
      <c r="F58" s="107">
        <f t="shared" si="3"/>
        <v>1</v>
      </c>
      <c r="G58" s="107">
        <f>SUBTOTAL(9,G27:G57)</f>
        <v>1</v>
      </c>
      <c r="H58" s="80"/>
      <c r="I58" s="94"/>
      <c r="J58" s="130"/>
      <c r="K58" s="111"/>
      <c r="L58" s="111"/>
      <c r="M58" s="137"/>
      <c r="N58" s="95"/>
      <c r="O58" s="96"/>
      <c r="P58" s="74"/>
      <c r="Q58" s="81"/>
      <c r="R58" s="74"/>
      <c r="S58" s="384"/>
      <c r="T58" s="97"/>
      <c r="U58" s="98"/>
      <c r="V58" s="95"/>
      <c r="W58" s="175"/>
    </row>
    <row r="59" spans="1:25" ht="15.75" customHeight="1" x14ac:dyDescent="0.15">
      <c r="D59" s="105"/>
      <c r="F59" s="105"/>
      <c r="H59" s="28"/>
      <c r="J59" s="85"/>
      <c r="K59" s="1"/>
      <c r="L59"/>
      <c r="M59"/>
      <c r="N59" s="6"/>
      <c r="O59" s="6"/>
      <c r="P59" s="8"/>
      <c r="Q59" s="29"/>
      <c r="R59" s="8"/>
      <c r="S59" s="8"/>
      <c r="T59" s="25"/>
      <c r="U59"/>
      <c r="V59"/>
      <c r="W59"/>
    </row>
    <row r="60" spans="1:25" ht="15.75" customHeight="1" x14ac:dyDescent="0.15">
      <c r="C60" s="1" t="s">
        <v>223</v>
      </c>
      <c r="D60" s="105"/>
      <c r="F60" s="105"/>
      <c r="H60" s="28"/>
      <c r="J60" s="1"/>
      <c r="K60" s="1"/>
      <c r="L60"/>
      <c r="M60"/>
      <c r="N60" s="6"/>
      <c r="O60" s="6"/>
      <c r="P60" s="8"/>
      <c r="Q60" s="29"/>
      <c r="R60" s="8"/>
      <c r="S60" s="8"/>
      <c r="T60" s="25"/>
      <c r="U60"/>
      <c r="V60"/>
      <c r="W60"/>
    </row>
    <row r="61" spans="1:25" x14ac:dyDescent="0.15">
      <c r="C61" s="1" t="s">
        <v>221</v>
      </c>
      <c r="H61" s="70" t="s">
        <v>10</v>
      </c>
      <c r="J61" s="1"/>
      <c r="K61" s="1"/>
      <c r="L61"/>
      <c r="M61" s="83"/>
      <c r="N61" s="6"/>
      <c r="O61" s="6"/>
      <c r="P61" s="8"/>
      <c r="Q61" s="69" t="s">
        <v>353</v>
      </c>
      <c r="R61" s="8"/>
      <c r="S61" s="69" t="s">
        <v>3</v>
      </c>
      <c r="T61" s="25"/>
      <c r="U61"/>
      <c r="V61"/>
      <c r="W61"/>
    </row>
    <row r="62" spans="1:25" x14ac:dyDescent="0.15">
      <c r="C62" s="1" t="s">
        <v>222</v>
      </c>
      <c r="H62" s="70" t="s">
        <v>8</v>
      </c>
      <c r="J62" s="1"/>
      <c r="K62" s="1"/>
      <c r="L62" s="4"/>
      <c r="M62" s="138"/>
      <c r="N62" s="7"/>
      <c r="O62" s="6"/>
      <c r="P62" s="8"/>
      <c r="Q62" s="69" t="s">
        <v>0</v>
      </c>
      <c r="R62" s="8"/>
      <c r="S62" s="69" t="s">
        <v>352</v>
      </c>
      <c r="T62" s="25"/>
      <c r="U62"/>
      <c r="V62" s="5"/>
      <c r="W62" s="5"/>
    </row>
    <row r="63" spans="1:25" x14ac:dyDescent="0.15">
      <c r="H63" s="70"/>
      <c r="J63" s="1"/>
      <c r="K63" s="1"/>
      <c r="L63" s="4"/>
      <c r="M63" s="138"/>
      <c r="N63" s="7"/>
      <c r="O63" s="6"/>
      <c r="P63" s="8"/>
      <c r="Q63" s="69" t="s">
        <v>1</v>
      </c>
      <c r="R63" s="8"/>
      <c r="S63" s="69" t="s">
        <v>0</v>
      </c>
      <c r="T63"/>
      <c r="U63"/>
      <c r="V63" s="5"/>
      <c r="W63" s="5"/>
    </row>
    <row r="64" spans="1:25" x14ac:dyDescent="0.15">
      <c r="H64"/>
      <c r="J64" s="1"/>
      <c r="K64" s="1"/>
      <c r="L64" s="4"/>
      <c r="M64" s="138"/>
      <c r="N64" s="7"/>
      <c r="O64" s="6"/>
      <c r="P64" s="8"/>
      <c r="Q64" s="69" t="s">
        <v>2</v>
      </c>
      <c r="R64" s="8"/>
      <c r="S64" s="69" t="s">
        <v>1</v>
      </c>
      <c r="T64"/>
      <c r="U64"/>
      <c r="V64" s="5"/>
      <c r="W64" s="5"/>
    </row>
    <row r="65" spans="8:23" x14ac:dyDescent="0.15">
      <c r="H65"/>
      <c r="J65" s="1"/>
      <c r="K65" s="1"/>
      <c r="L65" s="4"/>
      <c r="M65" s="138"/>
      <c r="N65" s="7"/>
      <c r="O65" s="6"/>
      <c r="P65" s="8"/>
      <c r="Q65" s="69" t="s">
        <v>162</v>
      </c>
      <c r="R65" s="8"/>
      <c r="S65" s="69" t="s">
        <v>48</v>
      </c>
      <c r="T65"/>
      <c r="U65"/>
      <c r="V65" s="5"/>
      <c r="W65" s="5"/>
    </row>
    <row r="66" spans="8:23" x14ac:dyDescent="0.15">
      <c r="H66"/>
      <c r="J66" s="1"/>
      <c r="K66" s="1"/>
      <c r="L66" s="4"/>
      <c r="M66" s="138"/>
      <c r="N66" s="7"/>
      <c r="O66" s="6"/>
      <c r="P66" s="8"/>
      <c r="Q66" s="69" t="s">
        <v>99</v>
      </c>
      <c r="R66" s="8"/>
      <c r="S66" s="69" t="s">
        <v>100</v>
      </c>
      <c r="T66"/>
      <c r="U66"/>
      <c r="V66" s="5"/>
      <c r="W66" s="5"/>
    </row>
    <row r="67" spans="8:23" x14ac:dyDescent="0.15">
      <c r="H67"/>
      <c r="J67" s="1"/>
      <c r="K67" s="1"/>
      <c r="L67" s="4"/>
      <c r="M67" s="138"/>
      <c r="N67" s="7"/>
      <c r="O67" s="6"/>
      <c r="P67" s="8"/>
      <c r="Q67" s="69" t="s">
        <v>163</v>
      </c>
      <c r="R67" s="8"/>
      <c r="S67" s="69" t="s">
        <v>163</v>
      </c>
      <c r="T67"/>
      <c r="U67"/>
      <c r="V67" s="5"/>
      <c r="W67" s="5"/>
    </row>
    <row r="68" spans="8:23" x14ac:dyDescent="0.15">
      <c r="H68"/>
      <c r="J68" s="1"/>
      <c r="K68" s="1"/>
      <c r="L68" s="4"/>
      <c r="M68" s="138"/>
      <c r="N68" s="7"/>
      <c r="O68" s="6"/>
      <c r="P68" s="8"/>
      <c r="Q68" s="69"/>
      <c r="R68" s="8"/>
      <c r="S68" s="69"/>
      <c r="T68"/>
      <c r="U68"/>
      <c r="V68" s="5"/>
      <c r="W68" s="5"/>
    </row>
    <row r="69" spans="8:23" x14ac:dyDescent="0.15">
      <c r="H69"/>
      <c r="J69" s="1"/>
      <c r="K69" s="1"/>
      <c r="L69" s="4"/>
      <c r="M69" s="138"/>
      <c r="N69" s="7"/>
      <c r="O69" s="6"/>
      <c r="P69" s="8"/>
      <c r="Q69" s="69"/>
      <c r="R69" s="8"/>
      <c r="S69" s="69"/>
      <c r="T69"/>
      <c r="U69"/>
      <c r="V69" s="5"/>
      <c r="W69" s="5"/>
    </row>
    <row r="70" spans="8:23" x14ac:dyDescent="0.15">
      <c r="H70"/>
      <c r="J70" s="1"/>
      <c r="K70" s="1"/>
      <c r="L70" s="4"/>
      <c r="M70" s="138"/>
      <c r="N70" s="7"/>
      <c r="O70" s="6"/>
      <c r="P70" s="8"/>
      <c r="Q70" s="69"/>
      <c r="R70" s="8"/>
      <c r="S70" s="8"/>
      <c r="T70"/>
      <c r="U70"/>
      <c r="V70" s="5"/>
      <c r="W70" s="5"/>
    </row>
    <row r="71" spans="8:23" x14ac:dyDescent="0.15">
      <c r="H71"/>
      <c r="J71" s="1"/>
      <c r="K71" s="1"/>
      <c r="L71" s="4"/>
      <c r="M71" s="138"/>
      <c r="N71" s="7"/>
      <c r="O71" s="6"/>
      <c r="P71" s="8"/>
      <c r="Q71" s="29"/>
      <c r="R71" s="8"/>
      <c r="S71" s="8"/>
      <c r="T71"/>
      <c r="U71"/>
      <c r="V71" s="5"/>
      <c r="W71" s="5"/>
    </row>
    <row r="72" spans="8:23" x14ac:dyDescent="0.15">
      <c r="H72"/>
      <c r="J72" s="1"/>
      <c r="K72" s="1"/>
      <c r="L72" s="4"/>
      <c r="M72" s="138"/>
      <c r="N72" s="7"/>
      <c r="O72" s="6"/>
      <c r="P72" s="8"/>
      <c r="Q72" s="8"/>
      <c r="R72" s="8"/>
      <c r="S72" s="8"/>
      <c r="T72"/>
      <c r="U72"/>
      <c r="V72" s="5"/>
      <c r="W72" s="5"/>
    </row>
    <row r="73" spans="8:23" x14ac:dyDescent="0.15">
      <c r="H73"/>
      <c r="J73" s="1"/>
      <c r="K73" s="1"/>
      <c r="L73"/>
      <c r="M73" s="83"/>
      <c r="N73" s="7"/>
      <c r="O73" s="6"/>
      <c r="P73" s="8"/>
      <c r="Q73" s="8"/>
      <c r="R73" s="8"/>
      <c r="S73" s="8"/>
      <c r="T73"/>
      <c r="U73"/>
      <c r="V73" s="5"/>
      <c r="W73" s="5"/>
    </row>
    <row r="74" spans="8:23" x14ac:dyDescent="0.15">
      <c r="H74"/>
      <c r="J74" s="1"/>
      <c r="K74" s="1"/>
      <c r="L74"/>
      <c r="M74" s="83"/>
      <c r="N74" s="7"/>
      <c r="O74" s="6"/>
      <c r="P74" s="8"/>
      <c r="Q74" s="8"/>
      <c r="R74" s="8"/>
      <c r="S74" s="8"/>
      <c r="T74"/>
      <c r="U74"/>
      <c r="V74" s="5"/>
      <c r="W74" s="5"/>
    </row>
    <row r="75" spans="8:23" x14ac:dyDescent="0.15">
      <c r="H75"/>
      <c r="J75" s="1"/>
      <c r="K75" s="1"/>
      <c r="L75"/>
      <c r="M75" s="83"/>
      <c r="N75" s="7"/>
      <c r="O75" s="6"/>
      <c r="P75" s="8"/>
      <c r="Q75" s="8"/>
      <c r="R75" s="8"/>
      <c r="S75" s="8"/>
      <c r="T75"/>
      <c r="U75"/>
      <c r="V75" s="5"/>
      <c r="W75" s="5"/>
    </row>
    <row r="76" spans="8:23" x14ac:dyDescent="0.15">
      <c r="H76"/>
      <c r="J76" s="1"/>
      <c r="K76" s="1"/>
      <c r="L76"/>
      <c r="M76" s="83"/>
      <c r="N76" s="7"/>
      <c r="O76" s="6"/>
      <c r="P76" s="8"/>
      <c r="Q76" s="8"/>
      <c r="R76" s="8"/>
      <c r="S76" s="8"/>
      <c r="T76"/>
      <c r="U76"/>
      <c r="V76" s="5"/>
      <c r="W76" s="5"/>
    </row>
    <row r="77" spans="8:23" x14ac:dyDescent="0.15">
      <c r="H77"/>
      <c r="J77" s="1"/>
      <c r="K77" s="1"/>
      <c r="L77"/>
      <c r="M77" s="83"/>
      <c r="N77" s="7"/>
      <c r="O77" s="6"/>
      <c r="P77" s="8"/>
      <c r="Q77" s="8"/>
      <c r="R77" s="8"/>
      <c r="S77" s="8"/>
      <c r="T77"/>
      <c r="U77"/>
      <c r="V77" s="5"/>
      <c r="W77" s="5"/>
    </row>
    <row r="78" spans="8:23" x14ac:dyDescent="0.15">
      <c r="H78"/>
      <c r="J78" s="1"/>
      <c r="K78" s="1"/>
      <c r="L78"/>
      <c r="M78" s="83"/>
      <c r="N78" s="7"/>
      <c r="O78" s="6"/>
      <c r="P78" s="8"/>
      <c r="Q78" s="8"/>
      <c r="R78" s="8"/>
      <c r="S78" s="8"/>
      <c r="T78"/>
      <c r="U78"/>
      <c r="V78" s="5"/>
      <c r="W78" s="5"/>
    </row>
    <row r="79" spans="8:23" x14ac:dyDescent="0.15">
      <c r="H79"/>
      <c r="J79" s="1"/>
      <c r="K79" s="1"/>
      <c r="L79"/>
      <c r="M79" s="83"/>
      <c r="N79" s="7"/>
      <c r="O79" s="6"/>
      <c r="P79" s="8"/>
      <c r="Q79" s="8"/>
      <c r="R79" s="8"/>
      <c r="S79" s="8"/>
      <c r="T79"/>
      <c r="U79"/>
      <c r="V79" s="5"/>
      <c r="W79" s="5"/>
    </row>
    <row r="80" spans="8:23" x14ac:dyDescent="0.15">
      <c r="H80"/>
      <c r="J80" s="1"/>
      <c r="K80" s="1"/>
      <c r="L80"/>
      <c r="M80" s="83"/>
      <c r="N80" s="7"/>
      <c r="O80" s="6"/>
      <c r="P80" s="8"/>
      <c r="Q80" s="8"/>
      <c r="R80" s="8"/>
      <c r="S80" s="8"/>
      <c r="T80"/>
      <c r="U80"/>
      <c r="V80" s="5"/>
      <c r="W80" s="5"/>
    </row>
    <row r="81" spans="8:23" x14ac:dyDescent="0.15">
      <c r="H81"/>
      <c r="J81" s="1"/>
      <c r="K81" s="1"/>
      <c r="L81"/>
      <c r="M81" s="83"/>
      <c r="N81" s="7"/>
      <c r="O81" s="6"/>
      <c r="P81" s="8"/>
      <c r="Q81" s="8"/>
      <c r="R81" s="8"/>
      <c r="S81" s="8"/>
      <c r="T81"/>
      <c r="U81"/>
      <c r="V81" s="5"/>
      <c r="W81" s="5"/>
    </row>
    <row r="82" spans="8:23" x14ac:dyDescent="0.15">
      <c r="H82"/>
      <c r="J82" s="1"/>
      <c r="K82" s="1"/>
      <c r="L82"/>
      <c r="M82" s="83"/>
      <c r="N82" s="7"/>
      <c r="O82" s="6"/>
      <c r="P82" s="8"/>
      <c r="Q82" s="8"/>
      <c r="R82" s="8"/>
      <c r="S82" s="8"/>
      <c r="T82"/>
      <c r="U82"/>
      <c r="V82" s="5"/>
      <c r="W82" s="5"/>
    </row>
    <row r="83" spans="8:23" x14ac:dyDescent="0.15">
      <c r="H83"/>
      <c r="J83" s="1"/>
      <c r="K83" s="1"/>
      <c r="L83"/>
      <c r="M83" s="83"/>
      <c r="N83" s="7"/>
      <c r="O83" s="6"/>
      <c r="P83" s="8"/>
      <c r="Q83" s="8"/>
      <c r="R83" s="8"/>
      <c r="S83" s="8"/>
      <c r="T83"/>
      <c r="U83"/>
      <c r="V83" s="5"/>
      <c r="W83" s="5"/>
    </row>
    <row r="84" spans="8:23" x14ac:dyDescent="0.15">
      <c r="H84"/>
      <c r="J84" s="1"/>
      <c r="K84" s="1"/>
      <c r="L84"/>
      <c r="M84" s="83"/>
      <c r="N84" s="7"/>
      <c r="O84" s="6"/>
      <c r="P84" s="8"/>
      <c r="Q84" s="8"/>
      <c r="R84" s="8"/>
      <c r="S84" s="8"/>
      <c r="T84"/>
      <c r="U84"/>
      <c r="V84" s="5"/>
      <c r="W84" s="5"/>
    </row>
    <row r="85" spans="8:23" x14ac:dyDescent="0.15">
      <c r="H85"/>
      <c r="J85" s="1"/>
      <c r="K85" s="1"/>
      <c r="L85"/>
      <c r="M85" s="83"/>
      <c r="N85" s="7"/>
      <c r="O85" s="6"/>
      <c r="P85" s="8"/>
      <c r="Q85" s="8"/>
      <c r="R85" s="8"/>
      <c r="S85" s="8"/>
      <c r="T85"/>
      <c r="U85"/>
      <c r="V85" s="5"/>
      <c r="W85" s="5"/>
    </row>
    <row r="86" spans="8:23" x14ac:dyDescent="0.15">
      <c r="H86"/>
      <c r="J86" s="1"/>
      <c r="K86" s="1"/>
      <c r="L86"/>
      <c r="M86" s="83"/>
      <c r="N86" s="6"/>
      <c r="O86" s="6"/>
      <c r="P86" s="8"/>
      <c r="Q86" s="8"/>
      <c r="R86" s="8"/>
      <c r="S86" s="8"/>
      <c r="T86"/>
      <c r="U86"/>
      <c r="V86"/>
      <c r="W86"/>
    </row>
    <row r="87" spans="8:23" x14ac:dyDescent="0.15">
      <c r="H87"/>
      <c r="J87" s="1"/>
      <c r="K87" s="1"/>
      <c r="L87"/>
      <c r="M87" s="83"/>
      <c r="N87" s="6"/>
      <c r="O87" s="6"/>
      <c r="P87" s="8"/>
      <c r="Q87" s="8"/>
      <c r="R87" s="8"/>
      <c r="S87" s="8"/>
      <c r="T87"/>
      <c r="U87"/>
      <c r="V87"/>
      <c r="W87"/>
    </row>
    <row r="88" spans="8:23" x14ac:dyDescent="0.15">
      <c r="H88"/>
      <c r="J88" s="1"/>
      <c r="K88" s="1"/>
      <c r="L88"/>
      <c r="M88" s="83"/>
      <c r="N88" s="6"/>
      <c r="O88" s="6"/>
      <c r="P88" s="8"/>
      <c r="Q88" s="8"/>
      <c r="R88" s="8"/>
      <c r="S88" s="8"/>
      <c r="T88"/>
      <c r="U88"/>
      <c r="V88"/>
      <c r="W88"/>
    </row>
    <row r="89" spans="8:23" x14ac:dyDescent="0.15">
      <c r="H89"/>
      <c r="J89" s="1"/>
      <c r="K89" s="1"/>
      <c r="L89"/>
      <c r="M89" s="83"/>
      <c r="N89" s="6"/>
      <c r="O89" s="6"/>
      <c r="P89" s="8"/>
      <c r="Q89" s="8"/>
      <c r="R89" s="8"/>
      <c r="S89" s="8"/>
      <c r="T89"/>
      <c r="U89"/>
      <c r="V89"/>
      <c r="W89"/>
    </row>
    <row r="90" spans="8:23" x14ac:dyDescent="0.15">
      <c r="P90" s="6"/>
      <c r="S90" s="8"/>
    </row>
    <row r="91" spans="8:23" x14ac:dyDescent="0.15">
      <c r="P91" s="6"/>
      <c r="S91" s="8"/>
    </row>
    <row r="92" spans="8:23" x14ac:dyDescent="0.15">
      <c r="P92" s="6"/>
      <c r="S92" s="8"/>
    </row>
    <row r="93" spans="8:23" x14ac:dyDescent="0.15">
      <c r="P93" s="6"/>
      <c r="S93" s="8"/>
    </row>
    <row r="94" spans="8:23" x14ac:dyDescent="0.15">
      <c r="P94" s="6"/>
      <c r="S94" s="8"/>
    </row>
    <row r="95" spans="8:23" x14ac:dyDescent="0.15">
      <c r="P95" s="6"/>
      <c r="S95" s="8"/>
    </row>
    <row r="96" spans="8:23" x14ac:dyDescent="0.15">
      <c r="P96" s="6"/>
      <c r="S96" s="8"/>
    </row>
    <row r="97" spans="15:19" x14ac:dyDescent="0.15">
      <c r="P97" s="6"/>
      <c r="S97" s="8"/>
    </row>
    <row r="98" spans="15:19" x14ac:dyDescent="0.15">
      <c r="O98" s="83"/>
    </row>
    <row r="99" spans="15:19" x14ac:dyDescent="0.15">
      <c r="O99" s="83"/>
    </row>
    <row r="100" spans="15:19" x14ac:dyDescent="0.15">
      <c r="O100" s="83"/>
    </row>
    <row r="101" spans="15:19" x14ac:dyDescent="0.15">
      <c r="O101" s="83"/>
    </row>
    <row r="102" spans="15:19" x14ac:dyDescent="0.15">
      <c r="O102" s="83"/>
    </row>
    <row r="103" spans="15:19" x14ac:dyDescent="0.15">
      <c r="O103" s="83"/>
    </row>
    <row r="104" spans="15:19" x14ac:dyDescent="0.15">
      <c r="O104" s="83"/>
    </row>
    <row r="105" spans="15:19" x14ac:dyDescent="0.15">
      <c r="O105" s="83"/>
    </row>
    <row r="106" spans="15:19" x14ac:dyDescent="0.15">
      <c r="O106" s="83"/>
    </row>
    <row r="107" spans="15:19" x14ac:dyDescent="0.15">
      <c r="O107" s="83"/>
    </row>
  </sheetData>
  <mergeCells count="63">
    <mergeCell ref="B4:E4"/>
    <mergeCell ref="F4:K4"/>
    <mergeCell ref="X1:Y1"/>
    <mergeCell ref="B2:E2"/>
    <mergeCell ref="J2:K2"/>
    <mergeCell ref="B3:E3"/>
    <mergeCell ref="F3:K3"/>
    <mergeCell ref="B5:E5"/>
    <mergeCell ref="F5:K5"/>
    <mergeCell ref="O5:U5"/>
    <mergeCell ref="B6:E6"/>
    <mergeCell ref="F6:K6"/>
    <mergeCell ref="N6:N7"/>
    <mergeCell ref="O6:U7"/>
    <mergeCell ref="B7:E7"/>
    <mergeCell ref="F7:K7"/>
    <mergeCell ref="B8:E8"/>
    <mergeCell ref="F8:K8"/>
    <mergeCell ref="O8:U8"/>
    <mergeCell ref="B9:E9"/>
    <mergeCell ref="F9:K9"/>
    <mergeCell ref="O9:U9"/>
    <mergeCell ref="B10:E10"/>
    <mergeCell ref="F10:H10"/>
    <mergeCell ref="O10:U10"/>
    <mergeCell ref="B11:E11"/>
    <mergeCell ref="F11:K11"/>
    <mergeCell ref="O11:U11"/>
    <mergeCell ref="B12:E12"/>
    <mergeCell ref="F12:K12"/>
    <mergeCell ref="B13:E13"/>
    <mergeCell ref="B17:L18"/>
    <mergeCell ref="A20:B20"/>
    <mergeCell ref="C20:E20"/>
    <mergeCell ref="F20:G20"/>
    <mergeCell ref="H20:J20"/>
    <mergeCell ref="L20:M20"/>
    <mergeCell ref="Q24:Q26"/>
    <mergeCell ref="O20:S20"/>
    <mergeCell ref="A21:B21"/>
    <mergeCell ref="C21:K21"/>
    <mergeCell ref="O22:S22"/>
    <mergeCell ref="A24:A26"/>
    <mergeCell ref="B24:G24"/>
    <mergeCell ref="H24:H26"/>
    <mergeCell ref="I24:I26"/>
    <mergeCell ref="J24:J26"/>
    <mergeCell ref="K24:K26"/>
    <mergeCell ref="L24:L26"/>
    <mergeCell ref="M24:M26"/>
    <mergeCell ref="N24:N26"/>
    <mergeCell ref="O24:O26"/>
    <mergeCell ref="P24:P26"/>
    <mergeCell ref="B25:C25"/>
    <mergeCell ref="D25:D26"/>
    <mergeCell ref="E25:E26"/>
    <mergeCell ref="F25:F26"/>
    <mergeCell ref="G25:G26"/>
    <mergeCell ref="R24:R26"/>
    <mergeCell ref="S24:S26"/>
    <mergeCell ref="T24:T26"/>
    <mergeCell ref="U24:U26"/>
    <mergeCell ref="V24:V26"/>
  </mergeCells>
  <phoneticPr fontId="2"/>
  <conditionalFormatting sqref="H35">
    <cfRule type="expression" dxfId="11" priority="1">
      <formula>AND(SUM(B35:G35)&gt;0,H35 = "")</formula>
    </cfRule>
  </conditionalFormatting>
  <conditionalFormatting sqref="I35">
    <cfRule type="expression" dxfId="10" priority="2">
      <formula>AND(SUM(B35:G35)&gt;0,I35 = "")</formula>
    </cfRule>
  </conditionalFormatting>
  <conditionalFormatting sqref="J35">
    <cfRule type="expression" dxfId="9" priority="3">
      <formula>AND(SUM(B35:G35)&gt;0,J35 = "")</formula>
    </cfRule>
  </conditionalFormatting>
  <conditionalFormatting sqref="K35">
    <cfRule type="expression" dxfId="8" priority="4">
      <formula>AND(SUM(B35:G35)&gt;0,K35 = "")</formula>
    </cfRule>
  </conditionalFormatting>
  <conditionalFormatting sqref="L35">
    <cfRule type="expression" dxfId="7" priority="5">
      <formula>AND(SUM(B35:G35)&gt;0,L35 = "")</formula>
    </cfRule>
  </conditionalFormatting>
  <conditionalFormatting sqref="M35">
    <cfRule type="expression" dxfId="6" priority="6">
      <formula>AND(SUM(B35:G35)&gt;0,M35 = "")</formula>
    </cfRule>
  </conditionalFormatting>
  <conditionalFormatting sqref="N35">
    <cfRule type="expression" dxfId="5" priority="7">
      <formula>AND(SUM(B35:G35)&gt;0,N35 = "")</formula>
    </cfRule>
  </conditionalFormatting>
  <conditionalFormatting sqref="O35">
    <cfRule type="expression" dxfId="4" priority="8">
      <formula>AND(SUM(B35:G35)&gt;0,O35 = "")</formula>
    </cfRule>
  </conditionalFormatting>
  <conditionalFormatting sqref="P35">
    <cfRule type="expression" dxfId="3" priority="9">
      <formula>AND(SUM(B35:G35)&gt;0,P35 = "")</formula>
    </cfRule>
  </conditionalFormatting>
  <conditionalFormatting sqref="Q35">
    <cfRule type="expression" dxfId="2" priority="10">
      <formula>AND(SUM(B35:G35)&gt;0,Q35 = "")</formula>
    </cfRule>
  </conditionalFormatting>
  <conditionalFormatting sqref="R35">
    <cfRule type="expression" dxfId="1" priority="11">
      <formula>AND(SUM(B35:G35)&gt;0,R35 = "")</formula>
    </cfRule>
  </conditionalFormatting>
  <dataValidations count="6">
    <dataValidation type="list" allowBlank="1" showInputMessage="1" showErrorMessage="1" sqref="C27:C57">
      <formula1>$C$60:$C$62</formula1>
    </dataValidation>
    <dataValidation type="list" allowBlank="1" showInputMessage="1" showErrorMessage="1" sqref="Q27:Q56">
      <formula1>$Q$61:$Q$67</formula1>
    </dataValidation>
    <dataValidation type="list" allowBlank="1" showInputMessage="1" showErrorMessage="1" sqref="Q57:Q58">
      <formula1>$Q$61:$Q$69</formula1>
    </dataValidation>
    <dataValidation type="list" allowBlank="1" showInputMessage="1" showErrorMessage="1" sqref="S57">
      <formula1>$S$61:$S$68</formula1>
    </dataValidation>
    <dataValidation type="list" allowBlank="1" showInputMessage="1" showErrorMessage="1" sqref="S58 S27:S56">
      <formula1>$S$61:$S$67</formula1>
    </dataValidation>
    <dataValidation type="list" allowBlank="1" showInputMessage="1" showErrorMessage="1" sqref="H27:H58">
      <formula1>$H$61:$H$63</formula1>
    </dataValidation>
  </dataValidations>
  <hyperlinks>
    <hyperlink ref="L24" r:id="rId1" display="〒"/>
    <hyperlink ref="L24:L26" r:id="rId2" display="http://www.post.japanpost.jp/zipcode/index.html"/>
    <hyperlink ref="Q4" r:id="rId3"/>
  </hyperlinks>
  <pageMargins left="0.15748031496062992" right="0.15748031496062992" top="0.31496062992125984" bottom="0.19685039370078741" header="0.31496062992125984" footer="0.27559055118110237"/>
  <pageSetup paperSize="9" scale="43" orientation="landscape" r:id="rId4"/>
  <headerFooter alignWithMargins="0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BS63"/>
  <sheetViews>
    <sheetView view="pageBreakPreview" zoomScaleNormal="100" zoomScaleSheetLayoutView="100" workbookViewId="0">
      <selection activeCell="T17" sqref="T17:Y17"/>
    </sheetView>
  </sheetViews>
  <sheetFormatPr defaultRowHeight="13.5" x14ac:dyDescent="0.15"/>
  <cols>
    <col min="1" max="1" width="4.625" customWidth="1"/>
    <col min="2" max="7" width="1.875" customWidth="1"/>
    <col min="8" max="9" width="2.125" customWidth="1"/>
    <col min="10" max="13" width="1.875" customWidth="1"/>
    <col min="14" max="16" width="2.125" customWidth="1"/>
    <col min="17" max="20" width="1.875" customWidth="1"/>
    <col min="21" max="22" width="2.125" customWidth="1"/>
    <col min="23" max="27" width="1.875" customWidth="1"/>
    <col min="28" max="29" width="2.125" customWidth="1"/>
    <col min="30" max="34" width="1.875" customWidth="1"/>
    <col min="35" max="36" width="2.125" customWidth="1"/>
    <col min="37" max="41" width="1.875" customWidth="1"/>
    <col min="42" max="43" width="2.125" customWidth="1"/>
    <col min="44" max="53" width="1.875" customWidth="1"/>
    <col min="54" max="55" width="1.75" customWidth="1"/>
    <col min="56" max="58" width="6" style="297" customWidth="1"/>
    <col min="59" max="59" width="7" style="170" bestFit="1" customWidth="1"/>
    <col min="60" max="65" width="1.625" style="170" customWidth="1"/>
    <col min="66" max="83" width="1.625" customWidth="1"/>
  </cols>
  <sheetData>
    <row r="1" spans="1:71" ht="5.2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71" ht="24" customHeight="1" thickBot="1" x14ac:dyDescent="0.2">
      <c r="A2" s="606" t="s">
        <v>14</v>
      </c>
      <c r="B2" s="606"/>
      <c r="C2" s="606"/>
      <c r="D2" s="606"/>
      <c r="E2" s="607" t="s">
        <v>184</v>
      </c>
      <c r="F2" s="607"/>
      <c r="G2" s="607"/>
      <c r="H2" s="607"/>
      <c r="I2" s="2"/>
      <c r="J2" s="30"/>
      <c r="K2" s="30"/>
      <c r="L2" s="31"/>
      <c r="M2" s="32"/>
      <c r="N2" s="32"/>
      <c r="O2" s="177" t="s">
        <v>188</v>
      </c>
      <c r="P2" s="2"/>
      <c r="Q2" s="32"/>
      <c r="R2" s="32"/>
      <c r="S2" s="32"/>
      <c r="T2" s="32"/>
      <c r="U2" s="32"/>
      <c r="V2" s="32"/>
      <c r="W2" s="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</row>
    <row r="3" spans="1:71" ht="10.5" customHeight="1" x14ac:dyDescent="0.15">
      <c r="A3" s="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2"/>
    </row>
    <row r="4" spans="1:71" ht="25.5" customHeight="1" x14ac:dyDescent="0.15">
      <c r="A4" s="120" t="s">
        <v>177</v>
      </c>
      <c r="B4" s="58"/>
      <c r="C4" s="541" t="str">
        <f>IF(お申込フォーム!C20="","",お申込フォーム!C20)</f>
        <v/>
      </c>
      <c r="D4" s="542"/>
      <c r="E4" s="542"/>
      <c r="F4" s="542"/>
      <c r="G4" s="542"/>
      <c r="H4" s="542"/>
      <c r="I4" s="542"/>
      <c r="J4" s="542"/>
      <c r="K4" s="542"/>
      <c r="L4" s="542"/>
      <c r="M4" s="543"/>
      <c r="N4" s="156"/>
      <c r="P4" s="12"/>
      <c r="Q4" s="156"/>
      <c r="R4" s="156"/>
      <c r="S4" s="34" t="s">
        <v>37</v>
      </c>
      <c r="U4" s="157"/>
      <c r="V4" s="157"/>
      <c r="W4" s="157"/>
      <c r="X4" s="558">
        <f>IF(VLOOKUP($E$2,お申込フォーム!$A:$V,8,0)="",0,VLOOKUP($E$2,お申込フォーム!$A:$V,8,0))</f>
        <v>0</v>
      </c>
      <c r="Y4" s="504"/>
      <c r="Z4" s="504"/>
      <c r="AA4" s="504"/>
      <c r="AB4" s="504"/>
      <c r="AC4" s="504"/>
      <c r="AD4" s="504"/>
      <c r="AE4" s="504"/>
      <c r="AF4" s="504"/>
      <c r="AG4" s="505"/>
      <c r="AI4" s="157"/>
      <c r="AJ4" s="157"/>
      <c r="AK4" s="157"/>
      <c r="AL4" s="157"/>
      <c r="AM4" s="157"/>
      <c r="AN4" s="157"/>
      <c r="AO4" s="157"/>
      <c r="AP4" s="157"/>
      <c r="AR4" s="35" t="s">
        <v>16</v>
      </c>
      <c r="AU4" s="546">
        <f>IF(VLOOKUP($E$2,お申込フォーム!$A:$V,20,0)="","",VLOOKUP($E$2,お申込フォーム!$A:$V,20,0))</f>
        <v>0</v>
      </c>
      <c r="AV4" s="547"/>
      <c r="AW4" s="547"/>
      <c r="AX4" s="547"/>
      <c r="AY4" s="548"/>
      <c r="AZ4" s="166" t="s">
        <v>209</v>
      </c>
      <c r="BA4" s="167"/>
      <c r="BB4" s="154"/>
      <c r="BF4" s="298"/>
    </row>
    <row r="5" spans="1:71" ht="1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36"/>
      <c r="L5" s="37"/>
      <c r="M5" s="37"/>
      <c r="N5" s="37"/>
      <c r="O5" s="37"/>
      <c r="P5" s="37"/>
      <c r="Q5" s="37"/>
      <c r="R5" s="2"/>
      <c r="S5" s="2"/>
      <c r="T5" s="2"/>
      <c r="U5" s="2"/>
      <c r="V5" s="2"/>
      <c r="W5" s="2"/>
      <c r="X5" s="2"/>
      <c r="Y5" s="2"/>
      <c r="Z5" s="11"/>
      <c r="AA5" s="11"/>
      <c r="AB5" s="11"/>
      <c r="AC5" s="11"/>
      <c r="AD5" s="11"/>
      <c r="AE5" s="11"/>
      <c r="AF5" s="11"/>
      <c r="AG5" s="11"/>
      <c r="AH5" s="11"/>
      <c r="AI5" s="2"/>
      <c r="AJ5" s="2"/>
      <c r="AK5" s="2"/>
      <c r="AL5" s="2"/>
      <c r="AM5" s="2"/>
      <c r="AN5" s="2"/>
      <c r="AO5" s="2"/>
      <c r="AP5" s="2"/>
      <c r="AQ5" s="11"/>
      <c r="AR5" s="11"/>
      <c r="AS5" s="11"/>
      <c r="AT5" s="11"/>
      <c r="AU5" s="11"/>
      <c r="AV5" s="11"/>
      <c r="AW5" s="11"/>
      <c r="AX5" s="11"/>
      <c r="AY5" s="11"/>
      <c r="AZ5" s="2"/>
      <c r="BA5" s="2"/>
      <c r="BB5" s="2"/>
      <c r="BD5" s="297" t="s">
        <v>216</v>
      </c>
      <c r="BE5" s="297" t="s">
        <v>217</v>
      </c>
      <c r="BF5" s="299" t="s">
        <v>219</v>
      </c>
    </row>
    <row r="6" spans="1:71" s="10" customFormat="1" ht="30" customHeight="1" x14ac:dyDescent="0.15">
      <c r="A6" s="164" t="s">
        <v>180</v>
      </c>
      <c r="B6" s="66"/>
      <c r="C6" s="66"/>
      <c r="D6" s="66"/>
      <c r="E6" s="66"/>
      <c r="F6" s="63"/>
      <c r="G6" s="616" t="s">
        <v>187</v>
      </c>
      <c r="H6" s="616"/>
      <c r="I6" s="616"/>
      <c r="J6" s="616"/>
      <c r="K6" s="616"/>
      <c r="L6" s="616"/>
      <c r="M6" s="561"/>
      <c r="N6" s="539" t="str">
        <f>IF(VLOOKUP($E$2,お申込フォーム!$A:$V,3,0)="","",VLOOKUP($E$2,お申込フォーム!$A:$V,3,0))</f>
        <v/>
      </c>
      <c r="O6" s="539"/>
      <c r="P6" s="539"/>
      <c r="Q6" s="539"/>
      <c r="R6" s="540"/>
      <c r="S6" s="563">
        <f>IF(VLOOKUP($E$2,お申込フォーム!$A:$V,2,0)="",0,VLOOKUP($E$2,お申込フォーム!$A:$V,2,0))</f>
        <v>0</v>
      </c>
      <c r="T6" s="564"/>
      <c r="U6" s="564"/>
      <c r="V6" s="565"/>
      <c r="W6" s="189"/>
      <c r="X6" s="267"/>
      <c r="Y6" s="267"/>
      <c r="Z6" s="561" t="s">
        <v>205</v>
      </c>
      <c r="AA6" s="561"/>
      <c r="AB6" s="561"/>
      <c r="AC6" s="561"/>
      <c r="AD6" s="561"/>
      <c r="AE6" s="561"/>
      <c r="AF6" s="562"/>
      <c r="AG6" s="563">
        <f>IF(VLOOKUP($E$2,お申込フォーム!$A:$V,4,0)="",0,VLOOKUP($E$2,お申込フォーム!$A:$V,4,0))</f>
        <v>0</v>
      </c>
      <c r="AH6" s="564"/>
      <c r="AI6" s="564"/>
      <c r="AJ6" s="565"/>
      <c r="AK6" s="189"/>
      <c r="AL6" s="189"/>
      <c r="AM6" s="189"/>
      <c r="AN6" s="554" t="s">
        <v>224</v>
      </c>
      <c r="AO6" s="555"/>
      <c r="AP6" s="555"/>
      <c r="AQ6" s="555"/>
      <c r="AR6" s="555"/>
      <c r="AS6" s="555"/>
      <c r="AT6" s="555"/>
      <c r="AU6" s="563">
        <f>IF(VLOOKUP($E$2,お申込フォーム!$A:$V,6,0)="",0,VLOOKUP($E$2,お申込フォーム!$A:$V,6,0))</f>
        <v>0</v>
      </c>
      <c r="AV6" s="564"/>
      <c r="AW6" s="564"/>
      <c r="AX6" s="565"/>
      <c r="AY6" s="189"/>
      <c r="AZ6" s="189"/>
      <c r="BA6" s="189"/>
      <c r="BB6" s="11"/>
      <c r="BD6" s="300" t="e">
        <f>IF(AU4&gt;30,IF(AU4&lt;90,法人料金表!C31+(AU4-30)*法人料金表!B32,法人料金表!C33+(AU4-90)*法人料金表!B37),VLOOKUP(AU4,法人料金表!A2:G31,3,FALSE))</f>
        <v>#N/A</v>
      </c>
      <c r="BE6" s="301" t="e">
        <f>IF(AU4&gt;30,IF(AU4&lt;90,法人料金表!F31+(AU4-30)*法人料金表!E32,法人料金表!F33+(AU4-90)*法人料金表!E37),VLOOKUP(AU4,法人料金表!A2:G31,3,FALSE))</f>
        <v>#N/A</v>
      </c>
      <c r="BF6" s="301">
        <f>IF(N6="ウインター",1760,1320)</f>
        <v>1320</v>
      </c>
      <c r="BG6" s="171"/>
      <c r="BH6" s="171"/>
      <c r="BI6" s="171"/>
      <c r="BJ6" s="171"/>
      <c r="BK6" s="171"/>
      <c r="BL6" s="171"/>
      <c r="BM6" s="171"/>
      <c r="BS6" s="52"/>
    </row>
    <row r="7" spans="1:71" s="203" customFormat="1" ht="12.75" customHeight="1" x14ac:dyDescent="0.15">
      <c r="A7" s="195"/>
      <c r="B7" s="196"/>
      <c r="C7" s="196"/>
      <c r="D7" s="196"/>
      <c r="E7" s="197"/>
      <c r="F7" s="197"/>
      <c r="G7" s="268"/>
      <c r="H7" s="268"/>
      <c r="I7" s="269"/>
      <c r="J7" s="269"/>
      <c r="K7" s="199"/>
      <c r="L7" s="199"/>
      <c r="M7" s="199"/>
      <c r="N7" s="198"/>
      <c r="O7" s="198"/>
      <c r="P7" s="198"/>
      <c r="Q7" s="198"/>
      <c r="R7" s="198"/>
      <c r="S7" s="265"/>
      <c r="T7" s="265"/>
      <c r="U7" s="265"/>
      <c r="V7" s="265"/>
      <c r="W7" s="198"/>
      <c r="X7" s="266"/>
      <c r="Y7" s="266"/>
      <c r="Z7" s="199"/>
      <c r="AA7" s="199"/>
      <c r="AB7" s="199"/>
      <c r="AC7" s="199"/>
      <c r="AD7" s="199"/>
      <c r="AE7" s="199"/>
      <c r="AF7" s="199"/>
      <c r="AG7" s="199"/>
      <c r="AH7" s="200"/>
      <c r="AI7" s="201"/>
      <c r="AJ7" s="201"/>
      <c r="AK7" s="198"/>
      <c r="AL7" s="198"/>
      <c r="AM7" s="198"/>
      <c r="AN7" s="163"/>
      <c r="AO7" s="163"/>
      <c r="AP7" s="163"/>
      <c r="AQ7" s="191"/>
      <c r="AR7" s="193"/>
      <c r="AS7" s="193"/>
      <c r="AT7" s="190"/>
      <c r="AU7" s="538"/>
      <c r="AV7" s="538"/>
      <c r="AW7" s="538"/>
      <c r="AX7" s="538"/>
      <c r="AY7" s="270"/>
      <c r="AZ7" s="270"/>
      <c r="BA7" s="270"/>
      <c r="BB7" s="202"/>
      <c r="BD7" s="302"/>
      <c r="BE7" s="303"/>
      <c r="BF7" s="303"/>
      <c r="BG7" s="204"/>
      <c r="BH7" s="204"/>
      <c r="BI7" s="204"/>
      <c r="BJ7" s="204"/>
      <c r="BK7" s="204"/>
      <c r="BL7" s="204"/>
      <c r="BM7" s="204"/>
    </row>
    <row r="8" spans="1:71" ht="25.5" customHeight="1" x14ac:dyDescent="0.15">
      <c r="A8" t="str">
        <f>IF(X4="振込月々","1ヶ月目料金（税込）","一括料金（税込）")</f>
        <v>一括料金（税込）</v>
      </c>
      <c r="B8" s="2"/>
      <c r="C8" s="2"/>
      <c r="D8" s="2"/>
      <c r="E8" s="271"/>
      <c r="F8" s="271"/>
      <c r="G8" s="271"/>
      <c r="H8" s="157"/>
      <c r="I8" s="157"/>
      <c r="J8" s="157"/>
      <c r="K8" s="157"/>
      <c r="L8" s="157"/>
      <c r="M8" s="157"/>
      <c r="N8" s="157"/>
      <c r="O8" s="157"/>
      <c r="P8" s="157"/>
      <c r="Q8" s="537" t="e">
        <f>IF(S6="","",IF(S6&gt;9,BD6*S6*0.95,BD6*S6))</f>
        <v>#N/A</v>
      </c>
      <c r="R8" s="537"/>
      <c r="S8" s="537"/>
      <c r="T8" s="537"/>
      <c r="U8" s="537"/>
      <c r="V8" s="537"/>
      <c r="W8" s="188" t="s">
        <v>15</v>
      </c>
      <c r="X8" s="157"/>
      <c r="Y8" s="157"/>
      <c r="Z8" s="157"/>
      <c r="AA8" s="157"/>
      <c r="AB8" s="192"/>
      <c r="AC8" s="192"/>
      <c r="AD8" s="537" t="e">
        <f>IF(AG6="","",IF(AG6&gt;9,BE6*AG6*0.95,BE6*AG6))</f>
        <v>#N/A</v>
      </c>
      <c r="AE8" s="537"/>
      <c r="AF8" s="537"/>
      <c r="AG8" s="537"/>
      <c r="AH8" s="537"/>
      <c r="AI8" s="537"/>
      <c r="AJ8" s="188" t="s">
        <v>15</v>
      </c>
      <c r="AK8" s="157"/>
      <c r="AL8" s="157"/>
      <c r="AM8" s="157"/>
      <c r="AN8" s="162"/>
      <c r="AO8" s="162"/>
      <c r="AP8" s="162"/>
      <c r="AQ8" s="192"/>
      <c r="AR8" s="157"/>
      <c r="AS8" s="537">
        <f>IF(AU6="","",AU6*BF6)</f>
        <v>0</v>
      </c>
      <c r="AT8" s="537"/>
      <c r="AU8" s="537"/>
      <c r="AV8" s="537"/>
      <c r="AW8" s="537"/>
      <c r="AX8" s="188" t="s">
        <v>15</v>
      </c>
      <c r="AY8" s="272"/>
      <c r="AZ8" s="273"/>
      <c r="BA8" s="163"/>
      <c r="BB8" s="2"/>
      <c r="BD8" s="299"/>
    </row>
    <row r="9" spans="1:71" ht="15" customHeight="1" x14ac:dyDescent="0.15">
      <c r="A9" s="42"/>
      <c r="B9" s="41"/>
      <c r="C9" s="41"/>
      <c r="D9" s="41"/>
      <c r="E9" s="161"/>
      <c r="F9" s="161"/>
      <c r="G9" s="161"/>
      <c r="H9" s="161"/>
      <c r="I9" s="159"/>
      <c r="J9" s="159"/>
      <c r="K9" s="162"/>
      <c r="L9" s="162"/>
      <c r="M9" s="162"/>
      <c r="N9" s="162"/>
      <c r="O9" s="162"/>
      <c r="P9" s="162"/>
      <c r="Q9" s="187"/>
      <c r="R9" s="162"/>
      <c r="S9" s="162"/>
      <c r="T9" s="162"/>
      <c r="U9" s="162"/>
      <c r="V9" s="162"/>
      <c r="W9" s="163"/>
      <c r="X9" s="163"/>
      <c r="Y9" s="163"/>
      <c r="Z9" s="190"/>
      <c r="AA9" s="191"/>
      <c r="AB9" s="191"/>
      <c r="AC9" s="191"/>
      <c r="AD9" s="191"/>
      <c r="AE9" s="191"/>
      <c r="AF9" s="191"/>
      <c r="AG9" s="193"/>
      <c r="AH9" s="193"/>
      <c r="AI9" s="190"/>
      <c r="AJ9" s="194"/>
      <c r="AK9" s="194"/>
      <c r="AL9" s="194"/>
      <c r="AM9" s="194"/>
      <c r="AN9" s="194"/>
      <c r="AO9" s="194"/>
      <c r="AP9" s="162"/>
      <c r="AQ9" s="162"/>
      <c r="AR9" s="162"/>
      <c r="AS9" s="162"/>
      <c r="AT9" s="162"/>
      <c r="AU9" s="162"/>
      <c r="AV9" s="274"/>
      <c r="AW9" s="274"/>
      <c r="AX9" s="274"/>
      <c r="AY9" s="274"/>
      <c r="AZ9" s="274"/>
      <c r="BA9" s="274"/>
      <c r="BB9" s="2"/>
      <c r="BD9" s="297" t="s">
        <v>218</v>
      </c>
      <c r="BE9" s="297" t="s">
        <v>226</v>
      </c>
      <c r="BF9" s="297">
        <f>VLOOKUP($E$2,お申込フォーム!$A:$V,22,0)</f>
        <v>0</v>
      </c>
    </row>
    <row r="10" spans="1:71" ht="25.5" customHeight="1" x14ac:dyDescent="0.15">
      <c r="A10" s="164" t="s">
        <v>180</v>
      </c>
      <c r="B10" s="25"/>
      <c r="C10" s="25"/>
      <c r="D10" s="25"/>
      <c r="E10" s="163"/>
      <c r="F10" s="163"/>
      <c r="G10" s="157"/>
      <c r="H10" s="544" t="s">
        <v>206</v>
      </c>
      <c r="I10" s="545"/>
      <c r="J10" s="545"/>
      <c r="K10" s="545"/>
      <c r="L10" s="545"/>
      <c r="M10" s="545"/>
      <c r="N10" s="545"/>
      <c r="O10" s="563">
        <f>IF(VLOOKUP($E$2,お申込フォーム!$A:$V,5,0)="",0,VLOOKUP($E$2,お申込フォーム!$A:$V,5,0))</f>
        <v>0</v>
      </c>
      <c r="P10" s="564"/>
      <c r="Q10" s="564"/>
      <c r="R10" s="565"/>
      <c r="S10" s="157"/>
      <c r="T10" s="157"/>
      <c r="U10" s="157"/>
      <c r="V10" s="157"/>
      <c r="W10" s="556" t="s">
        <v>176</v>
      </c>
      <c r="X10" s="557"/>
      <c r="Y10" s="557"/>
      <c r="Z10" s="557"/>
      <c r="AA10" s="557"/>
      <c r="AB10" s="557"/>
      <c r="AC10" s="557"/>
      <c r="AD10" s="157"/>
      <c r="AE10" s="157"/>
      <c r="AF10" s="157"/>
      <c r="AG10" s="544" t="s">
        <v>207</v>
      </c>
      <c r="AH10" s="545"/>
      <c r="AI10" s="545"/>
      <c r="AJ10" s="545"/>
      <c r="AK10" s="545"/>
      <c r="AL10" s="545"/>
      <c r="AM10" s="545"/>
      <c r="AN10" s="563">
        <f>IF(VLOOKUP($E$2,お申込フォーム!$A:$V,7,0)="",0,VLOOKUP($E$2,お申込フォーム!$A:$V,7,0))</f>
        <v>0</v>
      </c>
      <c r="AO10" s="564"/>
      <c r="AP10" s="564"/>
      <c r="AQ10" s="565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2"/>
      <c r="BD10" s="301">
        <v>1980</v>
      </c>
      <c r="BE10" s="297">
        <v>2090</v>
      </c>
      <c r="BF10" s="297" t="e">
        <f>VLOOKUP(BF9,お申込フォーム!X8:Y49,2,FALSE)</f>
        <v>#N/A</v>
      </c>
    </row>
    <row r="11" spans="1:71" ht="12.75" customHeight="1" x14ac:dyDescent="0.15">
      <c r="A11" s="34"/>
      <c r="B11" s="25"/>
      <c r="C11" s="25"/>
      <c r="D11" s="25"/>
      <c r="E11" s="163"/>
      <c r="F11" s="163"/>
      <c r="G11" s="157"/>
      <c r="H11" s="275"/>
      <c r="I11" s="275"/>
      <c r="J11" s="199"/>
      <c r="K11" s="199"/>
      <c r="L11" s="199"/>
      <c r="M11" s="199"/>
      <c r="N11" s="199"/>
      <c r="O11" s="199"/>
      <c r="P11" s="270"/>
      <c r="Q11" s="270"/>
      <c r="R11" s="270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63"/>
      <c r="AH11" s="163"/>
      <c r="AI11" s="279"/>
      <c r="AJ11" s="157"/>
      <c r="AK11" s="193"/>
      <c r="AL11" s="193"/>
      <c r="AM11" s="190"/>
      <c r="AN11" s="279" t="s">
        <v>225</v>
      </c>
      <c r="AO11" s="194"/>
      <c r="AP11" s="194"/>
      <c r="AQ11" s="194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2"/>
    </row>
    <row r="12" spans="1:71" ht="25.5" customHeight="1" x14ac:dyDescent="0.15">
      <c r="A12" t="str">
        <f>IF(AB8="振込月々","1ヶ月目料金（税込）","一括料金（税込）")</f>
        <v>一括料金（税込）</v>
      </c>
      <c r="B12" s="158"/>
      <c r="C12" s="158"/>
      <c r="D12" s="158"/>
      <c r="E12" s="157"/>
      <c r="F12" s="157"/>
      <c r="G12" s="157"/>
      <c r="H12" s="163"/>
      <c r="I12" s="163"/>
      <c r="J12" s="192"/>
      <c r="K12" s="192"/>
      <c r="L12" s="537">
        <f>IF(O10="","",O10*BD10)</f>
        <v>0</v>
      </c>
      <c r="M12" s="537"/>
      <c r="N12" s="537"/>
      <c r="O12" s="537"/>
      <c r="P12" s="537"/>
      <c r="Q12" s="537"/>
      <c r="R12" s="188" t="s">
        <v>15</v>
      </c>
      <c r="S12" s="157"/>
      <c r="T12" s="157"/>
      <c r="U12" s="157"/>
      <c r="V12" s="157"/>
      <c r="W12" s="566" t="e">
        <f>BF10*(S6+AG6)</f>
        <v>#N/A</v>
      </c>
      <c r="X12" s="567"/>
      <c r="Y12" s="567"/>
      <c r="Z12" s="567"/>
      <c r="AA12" s="567"/>
      <c r="AB12" s="567"/>
      <c r="AC12" s="188" t="s">
        <v>15</v>
      </c>
      <c r="AD12" s="157"/>
      <c r="AE12" s="157"/>
      <c r="AF12" s="157"/>
      <c r="AG12" s="162"/>
      <c r="AH12" s="162"/>
      <c r="AI12" s="162"/>
      <c r="AJ12" s="537">
        <f>BE10*AN10</f>
        <v>0</v>
      </c>
      <c r="AK12" s="537"/>
      <c r="AL12" s="537"/>
      <c r="AM12" s="537"/>
      <c r="AN12" s="537"/>
      <c r="AO12" s="537"/>
      <c r="AP12" s="188" t="s">
        <v>15</v>
      </c>
      <c r="AQ12" s="157"/>
      <c r="AR12" s="537"/>
      <c r="AS12" s="537"/>
      <c r="AT12" s="537"/>
      <c r="AU12" s="537"/>
      <c r="AV12" s="537"/>
      <c r="AW12" s="537"/>
      <c r="AX12" s="188" t="s">
        <v>15</v>
      </c>
      <c r="AY12" s="157"/>
      <c r="AZ12" s="157"/>
      <c r="BA12" s="157"/>
      <c r="BB12" s="2"/>
    </row>
    <row r="13" spans="1:71" ht="6.75" customHeight="1" x14ac:dyDescent="0.15">
      <c r="A13" s="160"/>
      <c r="B13" s="158"/>
      <c r="C13" s="158"/>
      <c r="D13" s="158"/>
      <c r="E13" s="161"/>
      <c r="F13" s="161"/>
      <c r="G13" s="161"/>
      <c r="H13" s="161"/>
      <c r="I13" s="159"/>
      <c r="J13" s="159"/>
      <c r="K13" s="157"/>
      <c r="L13" s="157"/>
      <c r="M13" s="157"/>
      <c r="N13" s="157"/>
      <c r="O13" s="157"/>
      <c r="P13" s="157"/>
      <c r="Q13" s="157"/>
      <c r="R13" s="162"/>
      <c r="S13" s="162"/>
      <c r="T13" s="157"/>
      <c r="U13" s="157"/>
      <c r="V13" s="157"/>
      <c r="W13" s="157"/>
      <c r="X13" s="163"/>
      <c r="Y13" s="163"/>
      <c r="Z13" s="190"/>
      <c r="AA13" s="191"/>
      <c r="AB13" s="191"/>
      <c r="AC13" s="191"/>
      <c r="AD13" s="191"/>
      <c r="AE13" s="191"/>
      <c r="AF13" s="191"/>
      <c r="AG13" s="193"/>
      <c r="AH13" s="193"/>
      <c r="AI13" s="190"/>
      <c r="AJ13" s="194"/>
      <c r="AK13" s="194"/>
      <c r="AL13" s="194"/>
      <c r="AM13" s="194"/>
      <c r="AN13" s="194"/>
      <c r="AO13" s="194"/>
      <c r="AP13" s="162"/>
      <c r="AQ13" s="162"/>
      <c r="AR13" s="162"/>
      <c r="AS13" s="162"/>
      <c r="AT13" s="162"/>
      <c r="AU13" s="162"/>
      <c r="AV13" s="274"/>
      <c r="AW13" s="274"/>
      <c r="AX13" s="274"/>
      <c r="AY13" s="274"/>
      <c r="AZ13" s="274"/>
      <c r="BA13" s="274"/>
      <c r="BB13" s="2"/>
    </row>
    <row r="14" spans="1:71" ht="24" customHeight="1" x14ac:dyDescent="0.15">
      <c r="A14" s="35"/>
      <c r="B14" s="2"/>
      <c r="C14" s="35"/>
      <c r="D14" s="35"/>
      <c r="E14" s="162"/>
      <c r="F14" s="162"/>
      <c r="G14" s="162"/>
      <c r="H14" s="162"/>
      <c r="I14" s="162"/>
      <c r="J14" s="162"/>
      <c r="K14" s="205"/>
      <c r="L14" s="206"/>
      <c r="M14" s="206"/>
      <c r="N14" s="206"/>
      <c r="O14" s="206"/>
      <c r="P14" s="206"/>
      <c r="Q14" s="206"/>
      <c r="R14" s="157"/>
      <c r="S14" s="157"/>
      <c r="T14" s="157"/>
      <c r="U14" s="157"/>
      <c r="V14" s="276"/>
      <c r="W14" s="277"/>
      <c r="X14" s="277"/>
      <c r="Y14" s="277"/>
      <c r="Z14" s="277"/>
      <c r="AA14" s="277"/>
      <c r="AB14" s="278"/>
      <c r="AC14" s="278"/>
      <c r="AD14" s="278"/>
      <c r="AE14" s="278"/>
      <c r="AF14" s="278"/>
      <c r="AG14" s="278"/>
      <c r="AH14" s="278"/>
      <c r="AI14" s="278"/>
      <c r="AJ14" s="277"/>
      <c r="AK14" s="277"/>
      <c r="AL14" s="277"/>
      <c r="AM14" s="277"/>
      <c r="AN14" s="277"/>
      <c r="AO14" s="278"/>
      <c r="AP14" s="278"/>
      <c r="AQ14" s="278"/>
      <c r="AR14" s="278"/>
      <c r="AS14" s="278"/>
      <c r="AT14" s="278"/>
      <c r="AU14" s="278"/>
      <c r="AV14" s="278"/>
      <c r="AW14" s="278"/>
      <c r="AX14" s="278"/>
      <c r="AY14" s="278"/>
      <c r="AZ14" s="278"/>
      <c r="BA14" s="157"/>
      <c r="BB14" s="2"/>
    </row>
    <row r="15" spans="1:71" ht="27.75" customHeight="1" x14ac:dyDescent="0.15">
      <c r="A15" s="592" t="s">
        <v>9</v>
      </c>
      <c r="B15" s="592"/>
      <c r="C15" s="592"/>
      <c r="D15" s="39"/>
      <c r="E15" s="589" t="str">
        <f>IF(VLOOKUP($E$2,お申込フォーム!$A:$V,16,0)="","―",VLOOKUP($E$2,お申込フォーム!$A:$V,16,0))</f>
        <v>―</v>
      </c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1"/>
      <c r="S15" s="2"/>
      <c r="T15" s="497" t="str">
        <f>IF(VLOOKUP($E$2,お申込フォーム!$A:$V,17,0)="","―",VLOOKUP($E$2,お申込フォーム!$A:$V,17,0))</f>
        <v>―</v>
      </c>
      <c r="U15" s="603"/>
      <c r="V15" s="603"/>
      <c r="W15" s="603"/>
      <c r="X15" s="603"/>
      <c r="Y15" s="604"/>
      <c r="Z15" s="56"/>
      <c r="AA15" s="56"/>
      <c r="AB15" s="56"/>
      <c r="AC15" s="56"/>
      <c r="AD15" s="56"/>
      <c r="AE15" s="25"/>
      <c r="AF15" s="43"/>
      <c r="AG15" s="25"/>
      <c r="AH15" s="25"/>
      <c r="AI15" s="25"/>
      <c r="AJ15" s="559" t="s">
        <v>178</v>
      </c>
      <c r="AK15" s="559"/>
      <c r="AL15" s="559"/>
      <c r="AM15" s="559"/>
      <c r="AN15" s="559"/>
      <c r="AO15" s="560" t="s">
        <v>186</v>
      </c>
      <c r="AP15" s="560"/>
      <c r="AQ15" s="560"/>
      <c r="AR15" s="560"/>
      <c r="AS15" s="560"/>
      <c r="AT15" s="560"/>
      <c r="AU15" s="560"/>
      <c r="AV15" s="560"/>
      <c r="AW15" s="560"/>
      <c r="AX15" s="560"/>
      <c r="AY15" s="560"/>
      <c r="AZ15" s="560"/>
      <c r="BA15" s="25"/>
      <c r="BB15" s="2"/>
      <c r="BD15" s="299"/>
    </row>
    <row r="16" spans="1:71" ht="24" customHeight="1" x14ac:dyDescent="0.15">
      <c r="A16" s="39"/>
      <c r="B16" s="39"/>
      <c r="C16" s="39"/>
      <c r="D16" s="39"/>
      <c r="E16" s="39"/>
      <c r="F16" s="39"/>
      <c r="G16" s="39"/>
      <c r="H16" s="2"/>
      <c r="I16" s="44"/>
      <c r="J16" s="45"/>
      <c r="K16" s="45"/>
      <c r="L16" s="45"/>
      <c r="M16" s="15"/>
      <c r="N16" s="15"/>
      <c r="O16" s="15"/>
      <c r="P16" s="15"/>
      <c r="Q16" s="44"/>
      <c r="R16" s="44"/>
      <c r="S16" s="15"/>
      <c r="T16" s="15"/>
      <c r="U16" s="15"/>
      <c r="V16" s="15"/>
      <c r="W16" s="44"/>
      <c r="X16" s="44"/>
      <c r="Y16" s="15"/>
      <c r="Z16" s="15"/>
      <c r="AA16" s="15"/>
      <c r="AB16" s="15"/>
      <c r="AC16" s="44"/>
      <c r="AD16" s="44"/>
      <c r="AE16" s="25"/>
      <c r="AF16" s="25"/>
      <c r="AG16" s="25"/>
      <c r="AH16" s="25"/>
      <c r="AI16" s="25"/>
      <c r="AJ16" s="559" t="s">
        <v>179</v>
      </c>
      <c r="AK16" s="559"/>
      <c r="AL16" s="559"/>
      <c r="AM16" s="559"/>
      <c r="AN16" s="559"/>
      <c r="AO16" s="560">
        <v>79810</v>
      </c>
      <c r="AP16" s="560"/>
      <c r="AQ16" s="560"/>
      <c r="AR16" s="560"/>
      <c r="AS16" s="560"/>
      <c r="AT16" s="560"/>
      <c r="AU16" s="560"/>
      <c r="AV16" s="560"/>
      <c r="AW16" s="560"/>
      <c r="AX16" s="560"/>
      <c r="AY16" s="560"/>
      <c r="AZ16" s="560"/>
      <c r="BA16" s="25"/>
      <c r="BB16" s="2"/>
      <c r="BD16" s="299"/>
    </row>
    <row r="17" spans="1:54" ht="27" customHeight="1" x14ac:dyDescent="0.15">
      <c r="A17" s="592" t="s">
        <v>17</v>
      </c>
      <c r="B17" s="592"/>
      <c r="C17" s="592"/>
      <c r="D17" s="39"/>
      <c r="E17" s="589" t="str">
        <f>IF(VLOOKUP($E$2,お申込フォーム!$A:$V,18,0)="","―",VLOOKUP($E$2,お申込フォーム!$A:$V,18,0))</f>
        <v>―</v>
      </c>
      <c r="F17" s="590"/>
      <c r="G17" s="590"/>
      <c r="H17" s="590"/>
      <c r="I17" s="590"/>
      <c r="J17" s="590"/>
      <c r="K17" s="590"/>
      <c r="L17" s="590"/>
      <c r="M17" s="590"/>
      <c r="N17" s="590"/>
      <c r="O17" s="590"/>
      <c r="P17" s="590"/>
      <c r="Q17" s="591"/>
      <c r="S17" s="2"/>
      <c r="T17" s="497" t="str">
        <f>IF(VLOOKUP($E$2,お申込フォーム!$A:$V,19,0)="","―",VLOOKUP($E$2,お申込フォーム!$A:$V,19,0))</f>
        <v>―</v>
      </c>
      <c r="U17" s="603"/>
      <c r="V17" s="603"/>
      <c r="W17" s="603"/>
      <c r="X17" s="603"/>
      <c r="Y17" s="604"/>
      <c r="Z17" s="56"/>
      <c r="AA17" s="56"/>
      <c r="AB17" s="56"/>
      <c r="AC17" s="56"/>
      <c r="AD17" s="56"/>
      <c r="AE17" s="2"/>
      <c r="AF17" s="2"/>
      <c r="AG17" s="2"/>
      <c r="AH17" s="2"/>
      <c r="AI17" s="2"/>
      <c r="AJ17" s="559" t="s">
        <v>148</v>
      </c>
      <c r="AK17" s="559"/>
      <c r="AL17" s="559"/>
      <c r="AM17" s="559"/>
      <c r="AN17" s="559"/>
      <c r="AO17" s="560" t="s">
        <v>199</v>
      </c>
      <c r="AP17" s="560"/>
      <c r="AQ17" s="560"/>
      <c r="AR17" s="560"/>
      <c r="AS17" s="560"/>
      <c r="AT17" s="560"/>
      <c r="AU17" s="560"/>
      <c r="AV17" s="560"/>
      <c r="AW17" s="560"/>
      <c r="AX17" s="560"/>
      <c r="AY17" s="560"/>
      <c r="AZ17" s="560"/>
      <c r="BA17" s="47"/>
      <c r="BB17" s="25"/>
    </row>
    <row r="18" spans="1:54" ht="21" customHeight="1" x14ac:dyDescent="0.15">
      <c r="A18" s="13"/>
      <c r="B18" s="35"/>
      <c r="C18" s="35"/>
      <c r="D18" s="67"/>
      <c r="E18" s="2"/>
      <c r="F18" s="2"/>
      <c r="G18" s="68"/>
      <c r="H18" s="68"/>
      <c r="I18" s="552"/>
      <c r="J18" s="552"/>
      <c r="K18" s="552"/>
      <c r="L18" s="552"/>
      <c r="M18" s="552"/>
      <c r="N18" s="552"/>
      <c r="O18" s="552"/>
      <c r="P18" s="552"/>
      <c r="Q18" s="552"/>
      <c r="R18" s="12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0"/>
      <c r="AV18" s="40"/>
      <c r="AW18" s="40"/>
      <c r="AX18" s="40"/>
      <c r="AY18" s="40"/>
      <c r="AZ18" s="40"/>
      <c r="BA18" s="47"/>
      <c r="BB18" s="25"/>
    </row>
    <row r="19" spans="1:54" ht="18" customHeight="1" x14ac:dyDescent="0.15">
      <c r="A19" s="3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553"/>
      <c r="T19" s="553"/>
      <c r="U19" s="553"/>
      <c r="V19" s="553"/>
      <c r="W19" s="553"/>
      <c r="X19" s="553"/>
      <c r="Y19" s="553"/>
      <c r="Z19" s="553"/>
      <c r="AA19" s="553"/>
      <c r="AB19" s="553"/>
      <c r="AC19" s="553"/>
      <c r="AD19" s="553"/>
      <c r="AE19" s="553"/>
      <c r="AF19" s="553"/>
      <c r="AG19" s="553"/>
      <c r="AH19" s="553"/>
      <c r="AI19" s="553"/>
      <c r="AJ19" s="553"/>
      <c r="AK19" s="553"/>
      <c r="AL19" s="553"/>
      <c r="AM19" s="553"/>
      <c r="AN19" s="553"/>
      <c r="AO19" s="553"/>
      <c r="AP19" s="553"/>
      <c r="AQ19" s="553"/>
      <c r="AR19" s="553"/>
      <c r="AS19" s="553"/>
      <c r="AT19" s="553"/>
      <c r="AU19" s="553"/>
      <c r="AV19" s="553"/>
      <c r="AW19" s="553"/>
      <c r="AX19" s="553"/>
      <c r="AY19" s="553"/>
      <c r="AZ19" s="553"/>
      <c r="BA19" s="553"/>
      <c r="BB19" s="553"/>
    </row>
    <row r="20" spans="1:54" ht="10.5" customHeight="1" x14ac:dyDescent="0.15">
      <c r="A20" s="2"/>
      <c r="B20" s="2"/>
      <c r="C20" s="2"/>
      <c r="D20" s="2"/>
      <c r="E20" s="2"/>
      <c r="F20" s="2"/>
      <c r="G20" s="2"/>
      <c r="H20" s="2"/>
      <c r="I20" s="600" t="s">
        <v>18</v>
      </c>
      <c r="J20" s="600"/>
      <c r="K20" s="600"/>
      <c r="L20" s="600"/>
      <c r="M20" s="2"/>
      <c r="N20" s="609" t="s">
        <v>19</v>
      </c>
      <c r="O20" s="610"/>
      <c r="P20" s="610"/>
      <c r="Q20" s="610"/>
      <c r="R20" s="610"/>
      <c r="S20" s="611"/>
      <c r="T20" s="615">
        <f>お申込フォーム!J2</f>
        <v>0</v>
      </c>
      <c r="U20" s="575"/>
      <c r="V20" s="575"/>
      <c r="W20" s="575"/>
      <c r="X20" s="575"/>
      <c r="Y20" s="575"/>
      <c r="Z20" s="575"/>
      <c r="AA20" s="575"/>
      <c r="AB20" s="575"/>
      <c r="AC20" s="575"/>
      <c r="AD20" s="576"/>
      <c r="AE20" s="2"/>
      <c r="AF20" s="600" t="s">
        <v>20</v>
      </c>
      <c r="AG20" s="600"/>
      <c r="AH20" s="600"/>
      <c r="AI20" s="600"/>
      <c r="AJ20" s="600"/>
      <c r="AK20" s="2"/>
      <c r="AL20" s="585" t="s">
        <v>21</v>
      </c>
      <c r="AM20" s="586"/>
      <c r="AN20" s="586"/>
      <c r="AO20" s="586"/>
      <c r="AP20" s="586"/>
      <c r="AQ20" s="586"/>
      <c r="AR20" s="585"/>
      <c r="AS20" s="586"/>
      <c r="AT20" s="586"/>
      <c r="AU20" s="586"/>
      <c r="AV20" s="586"/>
      <c r="AW20" s="586"/>
      <c r="AX20" s="586"/>
      <c r="AY20" s="586"/>
      <c r="AZ20" s="586"/>
      <c r="BA20" s="586"/>
      <c r="BB20" s="2"/>
    </row>
    <row r="21" spans="1:54" ht="12" customHeight="1" x14ac:dyDescent="0.15">
      <c r="A21" s="2"/>
      <c r="B21" s="2"/>
      <c r="C21" s="2"/>
      <c r="D21" s="2"/>
      <c r="E21" s="2"/>
      <c r="F21" s="2"/>
      <c r="G21" s="2"/>
      <c r="H21" s="2"/>
      <c r="I21" s="608"/>
      <c r="J21" s="573"/>
      <c r="K21" s="573"/>
      <c r="L21" s="573"/>
      <c r="M21" s="2"/>
      <c r="N21" s="612"/>
      <c r="O21" s="613"/>
      <c r="P21" s="613"/>
      <c r="Q21" s="613"/>
      <c r="R21" s="613"/>
      <c r="S21" s="614"/>
      <c r="T21" s="577"/>
      <c r="U21" s="578"/>
      <c r="V21" s="578"/>
      <c r="W21" s="578"/>
      <c r="X21" s="578"/>
      <c r="Y21" s="578"/>
      <c r="Z21" s="578"/>
      <c r="AA21" s="578"/>
      <c r="AB21" s="578"/>
      <c r="AC21" s="578"/>
      <c r="AD21" s="579"/>
      <c r="AE21" s="2"/>
      <c r="AF21" s="608"/>
      <c r="AG21" s="573"/>
      <c r="AH21" s="573"/>
      <c r="AI21" s="573"/>
      <c r="AJ21" s="573"/>
      <c r="AK21" s="2"/>
      <c r="AL21" s="587"/>
      <c r="AM21" s="587"/>
      <c r="AN21" s="587"/>
      <c r="AO21" s="587"/>
      <c r="AP21" s="587"/>
      <c r="AQ21" s="587"/>
      <c r="AR21" s="587"/>
      <c r="AS21" s="587"/>
      <c r="AT21" s="587"/>
      <c r="AU21" s="587"/>
      <c r="AV21" s="587"/>
      <c r="AW21" s="587"/>
      <c r="AX21" s="587"/>
      <c r="AY21" s="587"/>
      <c r="AZ21" s="587"/>
      <c r="BA21" s="587"/>
      <c r="BB21" s="2"/>
    </row>
    <row r="22" spans="1:54" ht="21" customHeight="1" x14ac:dyDescent="0.15">
      <c r="A22" s="570" t="s">
        <v>4</v>
      </c>
      <c r="B22" s="570"/>
      <c r="C22" s="570"/>
      <c r="D22" s="570"/>
      <c r="E22" s="570"/>
      <c r="F22" s="570"/>
      <c r="G22" s="38"/>
      <c r="I22" s="549">
        <f>お申込フォーム!F3</f>
        <v>0</v>
      </c>
      <c r="J22" s="550"/>
      <c r="K22" s="550"/>
      <c r="L22" s="550"/>
      <c r="M22" s="550"/>
      <c r="N22" s="550"/>
      <c r="O22" s="550"/>
      <c r="P22" s="550"/>
      <c r="Q22" s="550"/>
      <c r="R22" s="550"/>
      <c r="S22" s="550"/>
      <c r="T22" s="550"/>
      <c r="U22" s="550"/>
      <c r="V22" s="550"/>
      <c r="W22" s="550"/>
      <c r="X22" s="550"/>
      <c r="Y22" s="550"/>
      <c r="Z22" s="550"/>
      <c r="AA22" s="550"/>
      <c r="AB22" s="550"/>
      <c r="AC22" s="550"/>
      <c r="AD22" s="551"/>
      <c r="AE22" s="2"/>
      <c r="AF22" s="549" t="str">
        <f>IF(VLOOKUP($E$2,お申込フォーム!A:V,10,0)=0," ",VLOOKUP($E$2,お申込フォーム!A:V,10,0))</f>
        <v xml:space="preserve"> </v>
      </c>
      <c r="AG22" s="550"/>
      <c r="AH22" s="550"/>
      <c r="AI22" s="550"/>
      <c r="AJ22" s="550"/>
      <c r="AK22" s="550"/>
      <c r="AL22" s="550"/>
      <c r="AM22" s="550"/>
      <c r="AN22" s="550"/>
      <c r="AO22" s="550"/>
      <c r="AP22" s="550"/>
      <c r="AQ22" s="550"/>
      <c r="AR22" s="550"/>
      <c r="AS22" s="550"/>
      <c r="AT22" s="550"/>
      <c r="AU22" s="550"/>
      <c r="AV22" s="550"/>
      <c r="AW22" s="550"/>
      <c r="AX22" s="550"/>
      <c r="AY22" s="550"/>
      <c r="AZ22" s="550"/>
      <c r="BA22" s="551"/>
      <c r="BB22" s="2"/>
    </row>
    <row r="23" spans="1:54" ht="4.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2"/>
    </row>
    <row r="24" spans="1:54" ht="33" customHeight="1" x14ac:dyDescent="0.15">
      <c r="A24" s="570" t="s">
        <v>5</v>
      </c>
      <c r="B24" s="570"/>
      <c r="C24" s="570"/>
      <c r="D24" s="570"/>
      <c r="E24" s="570"/>
      <c r="F24" s="570"/>
      <c r="G24" s="38"/>
      <c r="I24" s="593">
        <f>お申込フォーム!F4</f>
        <v>0</v>
      </c>
      <c r="J24" s="594"/>
      <c r="K24" s="594"/>
      <c r="L24" s="594"/>
      <c r="M24" s="594"/>
      <c r="N24" s="594"/>
      <c r="O24" s="594"/>
      <c r="P24" s="594"/>
      <c r="Q24" s="594"/>
      <c r="R24" s="594"/>
      <c r="S24" s="594"/>
      <c r="T24" s="594"/>
      <c r="U24" s="594"/>
      <c r="V24" s="594"/>
      <c r="W24" s="594"/>
      <c r="X24" s="594"/>
      <c r="Y24" s="594"/>
      <c r="Z24" s="594"/>
      <c r="AA24" s="594"/>
      <c r="AB24" s="594"/>
      <c r="AC24" s="594"/>
      <c r="AD24" s="595"/>
      <c r="AE24" s="2"/>
      <c r="AF24" s="593" t="str">
        <f>IF(VLOOKUP($E$2,お申込フォーム!A:V,9,0)=0," ",VLOOKUP($E$2,お申込フォーム!A:V,9,0))</f>
        <v xml:space="preserve"> </v>
      </c>
      <c r="AG24" s="594"/>
      <c r="AH24" s="594"/>
      <c r="AI24" s="594"/>
      <c r="AJ24" s="594"/>
      <c r="AK24" s="594"/>
      <c r="AL24" s="594"/>
      <c r="AM24" s="594"/>
      <c r="AN24" s="594"/>
      <c r="AO24" s="594"/>
      <c r="AP24" s="594"/>
      <c r="AQ24" s="594"/>
      <c r="AR24" s="594"/>
      <c r="AS24" s="594"/>
      <c r="AT24" s="594"/>
      <c r="AU24" s="594"/>
      <c r="AV24" s="594"/>
      <c r="AW24" s="594"/>
      <c r="AX24" s="594"/>
      <c r="AY24" s="594"/>
      <c r="AZ24" s="594"/>
      <c r="BA24" s="595"/>
      <c r="BB24" s="2"/>
    </row>
    <row r="25" spans="1:54" ht="4.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</row>
    <row r="26" spans="1:54" ht="21" customHeight="1" x14ac:dyDescent="0.15">
      <c r="A26" s="570" t="s">
        <v>6</v>
      </c>
      <c r="B26" s="570"/>
      <c r="C26" s="570"/>
      <c r="D26" s="570"/>
      <c r="E26" s="570"/>
      <c r="F26" s="570"/>
      <c r="G26" s="38"/>
      <c r="I26" s="497">
        <f>お申込フォーム!F8</f>
        <v>0</v>
      </c>
      <c r="J26" s="603"/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  <c r="V26" s="603"/>
      <c r="W26" s="603"/>
      <c r="X26" s="603"/>
      <c r="Y26" s="603"/>
      <c r="Z26" s="603"/>
      <c r="AA26" s="603"/>
      <c r="AB26" s="603"/>
      <c r="AC26" s="603"/>
      <c r="AD26" s="604"/>
      <c r="AE26" s="2"/>
      <c r="AF26" s="602" t="str">
        <f>IF(VLOOKUP($E$2,お申込フォーム!A:V,11,0)=0," ",VLOOKUP($E$2,お申込フォーム!A:V,11,0))</f>
        <v xml:space="preserve"> </v>
      </c>
      <c r="AG26" s="602"/>
      <c r="AH26" s="602"/>
      <c r="AI26" s="602"/>
      <c r="AJ26" s="602"/>
      <c r="AK26" s="602"/>
      <c r="AL26" s="602"/>
      <c r="AM26" s="602"/>
      <c r="AN26" s="602"/>
      <c r="AO26" s="602"/>
      <c r="AP26" s="602"/>
      <c r="AQ26" s="602"/>
      <c r="AR26" s="602"/>
      <c r="AS26" s="602"/>
      <c r="AT26" s="602"/>
      <c r="AU26" s="602"/>
      <c r="AV26" s="602"/>
      <c r="AW26" s="602"/>
      <c r="AX26" s="602"/>
      <c r="AY26" s="602"/>
      <c r="AZ26" s="602"/>
      <c r="BA26" s="602"/>
      <c r="BB26" s="2"/>
    </row>
    <row r="27" spans="1:54" ht="4.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</row>
    <row r="28" spans="1:54" ht="21" customHeight="1" x14ac:dyDescent="0.15">
      <c r="A28" s="570" t="s">
        <v>7</v>
      </c>
      <c r="B28" s="570"/>
      <c r="C28" s="570"/>
      <c r="D28" s="570"/>
      <c r="E28" s="570"/>
      <c r="F28" s="570"/>
      <c r="G28" s="38"/>
      <c r="I28" s="497">
        <f>お申込フォーム!F9</f>
        <v>0</v>
      </c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  <c r="V28" s="603"/>
      <c r="W28" s="603"/>
      <c r="X28" s="603"/>
      <c r="Y28" s="603"/>
      <c r="Z28" s="603"/>
      <c r="AA28" s="603"/>
      <c r="AB28" s="603"/>
      <c r="AC28" s="603"/>
      <c r="AD28" s="604"/>
      <c r="AE28" s="2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2"/>
    </row>
    <row r="29" spans="1:54" ht="4.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</row>
    <row r="30" spans="1:54" ht="21" customHeight="1" x14ac:dyDescent="0.15">
      <c r="A30" s="568" t="s">
        <v>160</v>
      </c>
      <c r="B30" s="568"/>
      <c r="C30" s="568"/>
      <c r="D30" s="568"/>
      <c r="E30" s="568"/>
      <c r="F30" s="568"/>
      <c r="G30" s="568"/>
      <c r="H30" s="569"/>
      <c r="I30" s="596">
        <f>お申込フォーム!H20</f>
        <v>0</v>
      </c>
      <c r="J30" s="597"/>
      <c r="K30" s="597"/>
      <c r="L30" s="597"/>
      <c r="M30" s="597"/>
      <c r="N30" s="597"/>
      <c r="O30" s="597"/>
      <c r="P30" s="597"/>
      <c r="Q30" s="597"/>
      <c r="R30" s="597"/>
      <c r="S30" s="597"/>
      <c r="T30" s="597"/>
      <c r="U30" s="597"/>
      <c r="V30" s="597"/>
      <c r="W30" s="597"/>
      <c r="X30" s="597"/>
      <c r="Y30" s="597"/>
      <c r="Z30" s="597"/>
      <c r="AA30" s="597"/>
      <c r="AB30" s="597"/>
      <c r="AC30" s="597"/>
      <c r="AD30" s="598"/>
      <c r="AE30" s="34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2"/>
    </row>
    <row r="31" spans="1:54" ht="4.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</row>
    <row r="32" spans="1:54" ht="21" customHeight="1" x14ac:dyDescent="0.15">
      <c r="A32" s="568" t="s">
        <v>161</v>
      </c>
      <c r="B32" s="568"/>
      <c r="C32" s="568"/>
      <c r="D32" s="568"/>
      <c r="E32" s="568"/>
      <c r="F32" s="568"/>
      <c r="G32" s="568"/>
      <c r="H32" s="569"/>
      <c r="I32" s="596">
        <f>お申込フォーム!L20</f>
        <v>0</v>
      </c>
      <c r="J32" s="597"/>
      <c r="K32" s="597"/>
      <c r="L32" s="597"/>
      <c r="M32" s="597"/>
      <c r="N32" s="597"/>
      <c r="O32" s="597"/>
      <c r="P32" s="597"/>
      <c r="Q32" s="597"/>
      <c r="R32" s="597"/>
      <c r="S32" s="597"/>
      <c r="T32" s="597"/>
      <c r="U32" s="597"/>
      <c r="V32" s="597"/>
      <c r="W32" s="597"/>
      <c r="X32" s="597"/>
      <c r="Y32" s="597"/>
      <c r="Z32" s="597"/>
      <c r="AA32" s="597"/>
      <c r="AB32" s="597"/>
      <c r="AC32" s="597"/>
      <c r="AD32" s="598"/>
      <c r="AE32" s="34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2"/>
    </row>
    <row r="33" spans="1:71" ht="4.5" customHeight="1" x14ac:dyDescent="0.15">
      <c r="A33" s="2"/>
      <c r="B33" s="2"/>
      <c r="C33" s="2"/>
      <c r="D33" s="2"/>
      <c r="E33" s="2"/>
      <c r="F33" s="2"/>
      <c r="G33" s="2"/>
      <c r="H33" s="2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</row>
    <row r="34" spans="1:71" ht="23.25" customHeight="1" x14ac:dyDescent="0.15">
      <c r="A34" s="570" t="s">
        <v>22</v>
      </c>
      <c r="B34" s="570"/>
      <c r="C34" s="570"/>
      <c r="D34" s="570"/>
      <c r="E34" s="570"/>
      <c r="F34" s="570"/>
      <c r="G34" s="38"/>
      <c r="I34" s="627">
        <f>IF(お申込フォーム!O20="",お申込フォーム!H9,お申込フォーム!O20)</f>
        <v>0</v>
      </c>
      <c r="J34" s="628"/>
      <c r="K34" s="628"/>
      <c r="L34" s="628"/>
      <c r="M34" s="628"/>
      <c r="N34" s="628"/>
      <c r="O34" s="628"/>
      <c r="P34" s="628"/>
      <c r="Q34" s="628"/>
      <c r="R34" s="628"/>
      <c r="S34" s="628"/>
      <c r="T34" s="628"/>
      <c r="U34" s="628"/>
      <c r="V34" s="628"/>
      <c r="W34" s="628"/>
      <c r="X34" s="628"/>
      <c r="Y34" s="628"/>
      <c r="Z34" s="628"/>
      <c r="AA34" s="628"/>
      <c r="AB34" s="628"/>
      <c r="AC34" s="628"/>
      <c r="AD34" s="629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</row>
    <row r="35" spans="1:71" ht="6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</row>
    <row r="36" spans="1:71" ht="15" customHeight="1" x14ac:dyDescent="0.15">
      <c r="A36" s="2" t="s">
        <v>23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574" t="s">
        <v>24</v>
      </c>
      <c r="R36" s="580"/>
      <c r="S36" s="580"/>
      <c r="T36" s="580"/>
      <c r="U36" s="580"/>
      <c r="V36" s="580"/>
      <c r="W36" s="581"/>
      <c r="X36" s="574" t="str">
        <f>お申込フォーム!H13</f>
        <v>月末</v>
      </c>
      <c r="Y36" s="580"/>
      <c r="Z36" s="580"/>
      <c r="AA36" s="580"/>
      <c r="AB36" s="580"/>
      <c r="AC36" s="580"/>
      <c r="AD36" s="581"/>
      <c r="AE36" s="41"/>
      <c r="AF36" s="574" t="s">
        <v>25</v>
      </c>
      <c r="AG36" s="575"/>
      <c r="AH36" s="575"/>
      <c r="AI36" s="575"/>
      <c r="AJ36" s="575"/>
      <c r="AK36" s="575"/>
      <c r="AL36" s="576"/>
      <c r="AM36" s="574" t="str">
        <f>お申込フォーム!J13</f>
        <v>翌月末</v>
      </c>
      <c r="AN36" s="575"/>
      <c r="AO36" s="575"/>
      <c r="AP36" s="575"/>
      <c r="AQ36" s="575"/>
      <c r="AR36" s="575"/>
      <c r="AS36" s="576"/>
      <c r="AT36" s="2"/>
      <c r="AU36" s="2"/>
      <c r="AV36" s="2"/>
      <c r="AW36" s="2"/>
      <c r="AX36" s="2"/>
      <c r="AY36" s="2"/>
      <c r="AZ36" s="2"/>
      <c r="BA36" s="2"/>
      <c r="BB36" s="2"/>
      <c r="BD36" s="304"/>
      <c r="BM36" s="172"/>
      <c r="BN36" s="49"/>
      <c r="BO36" s="49"/>
      <c r="BP36" s="49"/>
      <c r="BQ36" s="49"/>
      <c r="BR36" s="49"/>
      <c r="BS36" s="49"/>
    </row>
    <row r="37" spans="1:71" ht="18" customHeight="1" x14ac:dyDescent="0.15">
      <c r="B37" s="40"/>
      <c r="C37" s="599" t="s">
        <v>13</v>
      </c>
      <c r="D37" s="600"/>
      <c r="E37" s="601">
        <f>お申込フォーム!F10</f>
        <v>0</v>
      </c>
      <c r="F37" s="601"/>
      <c r="G37" s="601"/>
      <c r="H37" s="601"/>
      <c r="I37" s="601"/>
      <c r="J37" s="601"/>
      <c r="K37" s="601"/>
      <c r="L37" s="601"/>
      <c r="M37" s="57"/>
      <c r="N37" s="46"/>
      <c r="O37" s="57"/>
      <c r="P37" s="46"/>
      <c r="Q37" s="582"/>
      <c r="R37" s="583"/>
      <c r="S37" s="583"/>
      <c r="T37" s="583"/>
      <c r="U37" s="583"/>
      <c r="V37" s="583"/>
      <c r="W37" s="584"/>
      <c r="X37" s="582"/>
      <c r="Y37" s="583"/>
      <c r="Z37" s="583"/>
      <c r="AA37" s="583"/>
      <c r="AB37" s="583"/>
      <c r="AC37" s="583"/>
      <c r="AD37" s="584"/>
      <c r="AE37" s="41"/>
      <c r="AF37" s="577"/>
      <c r="AG37" s="578"/>
      <c r="AH37" s="578"/>
      <c r="AI37" s="578"/>
      <c r="AJ37" s="578"/>
      <c r="AK37" s="578"/>
      <c r="AL37" s="579"/>
      <c r="AM37" s="577"/>
      <c r="AN37" s="578"/>
      <c r="AO37" s="578"/>
      <c r="AP37" s="578"/>
      <c r="AQ37" s="578"/>
      <c r="AR37" s="578"/>
      <c r="AS37" s="579"/>
      <c r="AT37" s="2"/>
      <c r="AU37" s="2"/>
      <c r="AV37" s="2"/>
      <c r="AW37" s="2"/>
      <c r="AX37" s="2"/>
      <c r="AY37" s="2"/>
      <c r="AZ37" s="2"/>
      <c r="BA37" s="2"/>
      <c r="BB37" s="2"/>
      <c r="BM37" s="172"/>
      <c r="BN37" s="49"/>
      <c r="BO37" s="49"/>
      <c r="BP37" s="49"/>
      <c r="BQ37" s="49"/>
      <c r="BR37" s="49"/>
      <c r="BS37" s="49"/>
    </row>
    <row r="38" spans="1:71" ht="6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</row>
    <row r="39" spans="1:71" ht="28.5" customHeight="1" x14ac:dyDescent="0.15">
      <c r="A39" s="2"/>
      <c r="B39" s="2"/>
      <c r="C39" s="636">
        <f>お申込フォーム!F11</f>
        <v>0</v>
      </c>
      <c r="D39" s="636"/>
      <c r="E39" s="636"/>
      <c r="F39" s="636"/>
      <c r="G39" s="636"/>
      <c r="H39" s="636"/>
      <c r="I39" s="636"/>
      <c r="J39" s="636"/>
      <c r="K39" s="636"/>
      <c r="L39" s="636"/>
      <c r="M39" s="636"/>
      <c r="N39" s="636"/>
      <c r="O39" s="636"/>
      <c r="P39" s="636"/>
      <c r="Q39" s="636"/>
      <c r="R39" s="636"/>
      <c r="S39" s="636"/>
      <c r="T39" s="636"/>
      <c r="U39" s="636"/>
      <c r="V39" s="636"/>
      <c r="W39" s="636"/>
      <c r="X39" s="636"/>
      <c r="Y39" s="636"/>
      <c r="Z39" s="636"/>
      <c r="AA39" s="636"/>
      <c r="AB39" s="636"/>
      <c r="AC39" s="636"/>
      <c r="AD39" s="636"/>
      <c r="AE39" s="636"/>
      <c r="AF39" s="636"/>
      <c r="AG39" s="636"/>
      <c r="AH39" s="636"/>
      <c r="AI39" s="636"/>
      <c r="AJ39" s="636"/>
      <c r="AK39" s="636"/>
      <c r="AL39" s="636"/>
      <c r="AM39" s="636"/>
      <c r="AN39" s="636"/>
      <c r="AO39" s="636"/>
      <c r="AP39" s="636"/>
      <c r="AQ39" s="636"/>
      <c r="AR39" s="636"/>
      <c r="AS39" s="636"/>
      <c r="AT39" s="636"/>
      <c r="AU39" s="636"/>
      <c r="AV39" s="50"/>
      <c r="AW39" s="50"/>
      <c r="AX39" s="50"/>
      <c r="AY39" s="50"/>
      <c r="AZ39" s="50"/>
      <c r="BA39" s="2"/>
      <c r="BB39" s="2"/>
    </row>
    <row r="40" spans="1:71" ht="4.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</row>
    <row r="41" spans="1:71" ht="28.5" customHeight="1" x14ac:dyDescent="0.15">
      <c r="A41" s="2"/>
      <c r="B41" s="2"/>
      <c r="C41" s="637" t="s">
        <v>27</v>
      </c>
      <c r="D41" s="638"/>
      <c r="E41" s="638"/>
      <c r="F41" s="638"/>
      <c r="G41" s="638"/>
      <c r="H41" s="637"/>
      <c r="I41" s="588">
        <f>お申込フォーム!F12</f>
        <v>0</v>
      </c>
      <c r="J41" s="642"/>
      <c r="K41" s="642"/>
      <c r="L41" s="642"/>
      <c r="M41" s="642"/>
      <c r="N41" s="642"/>
      <c r="O41" s="642"/>
      <c r="P41" s="642"/>
      <c r="Q41" s="642"/>
      <c r="R41" s="642"/>
      <c r="S41" s="642"/>
      <c r="T41" s="642"/>
      <c r="U41" s="642"/>
      <c r="V41" s="642"/>
      <c r="W41" s="642"/>
      <c r="X41" s="642"/>
      <c r="Y41" s="642"/>
      <c r="Z41" s="642"/>
      <c r="AA41" s="642"/>
      <c r="AB41" s="642"/>
      <c r="AC41" s="642"/>
      <c r="AD41" s="642"/>
      <c r="AE41" s="642"/>
      <c r="AF41" s="642"/>
      <c r="AG41" s="642"/>
      <c r="AH41" s="642"/>
      <c r="AI41" s="642"/>
      <c r="AJ41" s="642"/>
      <c r="AK41" s="642"/>
      <c r="AL41" s="642"/>
      <c r="AM41" s="642"/>
      <c r="AN41" s="642"/>
      <c r="AO41" s="642"/>
      <c r="AP41" s="642"/>
      <c r="AQ41" s="642"/>
      <c r="AR41" s="642"/>
      <c r="AS41" s="642"/>
      <c r="AT41" s="642"/>
      <c r="AU41" s="643"/>
      <c r="AV41" s="50"/>
      <c r="AW41" s="50"/>
      <c r="AX41" s="50"/>
      <c r="AY41" s="50"/>
      <c r="AZ41" s="25"/>
      <c r="BA41" s="2"/>
      <c r="BB41" s="2"/>
    </row>
    <row r="42" spans="1:71" ht="3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</row>
    <row r="43" spans="1:71" ht="15" customHeight="1" x14ac:dyDescent="0.15">
      <c r="A43" s="11" t="s">
        <v>28</v>
      </c>
      <c r="C43" s="2"/>
      <c r="D43" s="2"/>
      <c r="E43" s="2"/>
      <c r="F43" s="2"/>
      <c r="G43" s="2"/>
      <c r="H43" s="2"/>
      <c r="I43" s="5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I43" s="173"/>
      <c r="BJ43" s="174"/>
      <c r="BK43" s="174"/>
      <c r="BL43" s="174"/>
      <c r="BM43" s="174"/>
      <c r="BN43" s="52"/>
      <c r="BO43" s="52"/>
      <c r="BP43" s="52"/>
      <c r="BQ43" s="52"/>
      <c r="BR43" s="18"/>
    </row>
    <row r="44" spans="1:71" ht="18" customHeight="1" x14ac:dyDescent="0.15">
      <c r="A44" s="2"/>
      <c r="B44" s="599" t="s">
        <v>26</v>
      </c>
      <c r="C44" s="600"/>
      <c r="D44" s="601" t="str">
        <f>IF(VLOOKUP($E$2,お申込フォーム!A:V,お申込フォーム!L23,0)=0," ",VLOOKUP($E$2,お申込フォーム!A:V,お申込フォーム!L23,0))</f>
        <v xml:space="preserve"> </v>
      </c>
      <c r="E44" s="601"/>
      <c r="F44" s="601"/>
      <c r="G44" s="601"/>
      <c r="H44" s="601"/>
      <c r="I44" s="601"/>
      <c r="J44" s="601"/>
      <c r="K44" s="601"/>
      <c r="L44" s="46"/>
      <c r="M44" s="57"/>
      <c r="N44" s="46"/>
      <c r="O44" s="57"/>
      <c r="P44" s="46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</row>
    <row r="45" spans="1:71" ht="3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</row>
    <row r="46" spans="1:71" ht="28.5" customHeight="1" x14ac:dyDescent="0.15">
      <c r="A46" s="2"/>
      <c r="B46" s="2"/>
      <c r="C46" s="588" t="str">
        <f>IF(VLOOKUP($E$2,お申込フォーム!A:V,お申込フォーム!M23,0)=0," ",VLOOKUP($E$2,お申込フォーム!A:V,お申込フォーム!M23,0))</f>
        <v xml:space="preserve"> </v>
      </c>
      <c r="D46" s="526" t="e">
        <f>IF(VLOOKUP($E$2,お申込フォーム!#REF!,お申込フォーム!#REF!,0)=0," ",VLOOKUP($E$2,お申込フォーム!#REF!,お申込フォーム!#REF!,0))</f>
        <v>#REF!</v>
      </c>
      <c r="E46" s="526" t="e">
        <f>IF(VLOOKUP($E$2,お申込フォーム!#REF!,お申込フォーム!#REF!,0)=0," ",VLOOKUP($E$2,お申込フォーム!#REF!,お申込フォーム!#REF!,0))</f>
        <v>#REF!</v>
      </c>
      <c r="F46" s="526" t="e">
        <f>IF(VLOOKUP($E$2,お申込フォーム!#REF!,お申込フォーム!#REF!,0)=0," ",VLOOKUP($E$2,お申込フォーム!#REF!,お申込フォーム!#REF!,0))</f>
        <v>#REF!</v>
      </c>
      <c r="G46" s="526" t="e">
        <f>IF(VLOOKUP($E$2,お申込フォーム!#REF!,お申込フォーム!#REF!,0)=0," ",VLOOKUP($E$2,お申込フォーム!#REF!,お申込フォーム!#REF!,0))</f>
        <v>#REF!</v>
      </c>
      <c r="H46" s="526" t="e">
        <f>IF(VLOOKUP($E$2,お申込フォーム!#REF!,お申込フォーム!#REF!,0)=0," ",VLOOKUP($E$2,お申込フォーム!#REF!,お申込フォーム!#REF!,0))</f>
        <v>#REF!</v>
      </c>
      <c r="I46" s="526" t="e">
        <f>IF(VLOOKUP($E$2,お申込フォーム!A:V,お申込フォーム!#REF!,0)=0," ",VLOOKUP($E$2,お申込フォーム!A:V,お申込フォーム!#REF!,0))</f>
        <v>#REF!</v>
      </c>
      <c r="J46" s="526" t="e">
        <f>IF(VLOOKUP($E$2,お申込フォーム!B:V,お申込フォーム!#REF!,0)=0," ",VLOOKUP($E$2,お申込フォーム!B:V,お申込フォーム!#REF!,0))</f>
        <v>#REF!</v>
      </c>
      <c r="K46" s="526"/>
      <c r="L46" s="526"/>
      <c r="M46" s="526"/>
      <c r="N46" s="526"/>
      <c r="O46" s="526"/>
      <c r="P46" s="526"/>
      <c r="Q46" s="526"/>
      <c r="R46" s="526"/>
      <c r="S46" s="526"/>
      <c r="T46" s="526"/>
      <c r="U46" s="526"/>
      <c r="V46" s="526"/>
      <c r="W46" s="526"/>
      <c r="X46" s="526"/>
      <c r="Y46" s="526"/>
      <c r="Z46" s="526"/>
      <c r="AA46" s="526"/>
      <c r="AB46" s="526"/>
      <c r="AC46" s="526"/>
      <c r="AD46" s="526"/>
      <c r="AE46" s="526"/>
      <c r="AF46" s="526"/>
      <c r="AG46" s="526"/>
      <c r="AH46" s="526"/>
      <c r="AI46" s="526"/>
      <c r="AJ46" s="526"/>
      <c r="AK46" s="526"/>
      <c r="AL46" s="526"/>
      <c r="AM46" s="526"/>
      <c r="AN46" s="526"/>
      <c r="AO46" s="526"/>
      <c r="AP46" s="526"/>
      <c r="AQ46" s="526"/>
      <c r="AR46" s="526"/>
      <c r="AS46" s="526"/>
      <c r="AT46" s="526"/>
      <c r="AU46" s="527"/>
      <c r="AV46" s="50"/>
      <c r="AW46" s="89"/>
      <c r="AX46" s="90"/>
      <c r="AY46" s="90"/>
      <c r="AZ46" s="90"/>
      <c r="BA46" s="90"/>
      <c r="BB46" s="2"/>
    </row>
    <row r="47" spans="1:71" ht="4.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90"/>
      <c r="AX47" s="90"/>
      <c r="AY47" s="90"/>
      <c r="AZ47" s="90"/>
      <c r="BA47" s="90"/>
      <c r="BB47" s="2"/>
    </row>
    <row r="48" spans="1:71" ht="28.5" customHeight="1" x14ac:dyDescent="0.15">
      <c r="A48" s="2"/>
      <c r="B48" s="644" t="s">
        <v>29</v>
      </c>
      <c r="C48" s="502"/>
      <c r="D48" s="502"/>
      <c r="E48" s="502"/>
      <c r="F48" s="502"/>
      <c r="G48" s="502"/>
      <c r="H48" s="608"/>
      <c r="I48" s="634" t="str">
        <f>IF(VLOOKUP($E$2,お申込フォーム!A:V,お申込フォーム!N23,0)=0," ",VLOOKUP($E$2,お申込フォーム!A:V,お申込フォーム!N23,0))</f>
        <v xml:space="preserve"> </v>
      </c>
      <c r="J48" s="441"/>
      <c r="K48" s="441"/>
      <c r="L48" s="441"/>
      <c r="M48" s="441"/>
      <c r="N48" s="441"/>
      <c r="O48" s="441"/>
      <c r="P48" s="441"/>
      <c r="Q48" s="441"/>
      <c r="R48" s="441"/>
      <c r="S48" s="441"/>
      <c r="T48" s="441"/>
      <c r="U48" s="441"/>
      <c r="V48" s="441"/>
      <c r="W48" s="441"/>
      <c r="X48" s="441"/>
      <c r="Y48" s="441"/>
      <c r="Z48" s="441"/>
      <c r="AA48" s="441"/>
      <c r="AB48" s="441"/>
      <c r="AC48" s="441"/>
      <c r="AD48" s="635" t="str">
        <f>IF(VLOOKUP($E$2,お申込フォーム!A:V,15,0)=0," ",VLOOKUP($E$2,お申込フォーム!A:V,15,0))</f>
        <v xml:space="preserve"> </v>
      </c>
      <c r="AE48" s="635"/>
      <c r="AF48" s="635"/>
      <c r="AG48" s="635"/>
      <c r="AH48" s="635"/>
      <c r="AI48" s="645" t="s">
        <v>34</v>
      </c>
      <c r="AJ48" s="646"/>
      <c r="AK48" s="646"/>
      <c r="AL48" s="647"/>
      <c r="AM48" s="2"/>
      <c r="AN48" s="2"/>
      <c r="AO48" s="2"/>
      <c r="AP48" s="2"/>
      <c r="AR48" s="2"/>
      <c r="AS48" s="2"/>
      <c r="AT48" s="50"/>
      <c r="AU48" s="50"/>
      <c r="AV48" s="50"/>
      <c r="AW48" s="90"/>
      <c r="AX48" s="90"/>
      <c r="AY48" s="90"/>
      <c r="AZ48" s="90"/>
      <c r="BA48" s="90"/>
      <c r="BB48" s="2"/>
    </row>
    <row r="49" spans="1:54" ht="6.75" customHeight="1" x14ac:dyDescent="0.15">
      <c r="A49" s="2"/>
      <c r="B49" s="2"/>
      <c r="C49" s="41"/>
      <c r="D49" s="3"/>
      <c r="E49" s="3"/>
      <c r="F49" s="3"/>
      <c r="G49" s="3"/>
      <c r="H49" s="41"/>
      <c r="I49" s="5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50"/>
      <c r="AU49" s="50"/>
      <c r="AV49" s="50"/>
      <c r="AW49" s="53"/>
      <c r="AX49" s="53"/>
      <c r="AY49" s="53"/>
      <c r="AZ49" s="53"/>
      <c r="BA49" s="53"/>
      <c r="BB49" s="2"/>
    </row>
    <row r="50" spans="1:54" ht="45" customHeight="1" x14ac:dyDescent="0.15">
      <c r="A50" s="11" t="s">
        <v>68</v>
      </c>
      <c r="B50" s="2"/>
      <c r="C50" s="631" t="str">
        <f>IF(お申込フォーム!C21="","",お申込フォーム!C21)</f>
        <v/>
      </c>
      <c r="D50" s="632"/>
      <c r="E50" s="632"/>
      <c r="F50" s="632"/>
      <c r="G50" s="632"/>
      <c r="H50" s="632"/>
      <c r="I50" s="632"/>
      <c r="J50" s="632"/>
      <c r="K50" s="632"/>
      <c r="L50" s="632"/>
      <c r="M50" s="632"/>
      <c r="N50" s="632"/>
      <c r="O50" s="632"/>
      <c r="P50" s="632"/>
      <c r="Q50" s="632"/>
      <c r="R50" s="632"/>
      <c r="S50" s="632"/>
      <c r="T50" s="632"/>
      <c r="U50" s="632"/>
      <c r="V50" s="632"/>
      <c r="W50" s="632"/>
      <c r="X50" s="632"/>
      <c r="Y50" s="632"/>
      <c r="Z50" s="632"/>
      <c r="AA50" s="632"/>
      <c r="AB50" s="632"/>
      <c r="AC50" s="632"/>
      <c r="AD50" s="632"/>
      <c r="AE50" s="632"/>
      <c r="AF50" s="632"/>
      <c r="AG50" s="632"/>
      <c r="AH50" s="632"/>
      <c r="AI50" s="632"/>
      <c r="AJ50" s="632"/>
      <c r="AK50" s="632"/>
      <c r="AL50" s="632"/>
      <c r="AM50" s="632"/>
      <c r="AN50" s="632"/>
      <c r="AO50" s="632"/>
      <c r="AP50" s="632"/>
      <c r="AQ50" s="632"/>
      <c r="AR50" s="632"/>
      <c r="AS50" s="632"/>
      <c r="AT50" s="632"/>
      <c r="AU50" s="632"/>
      <c r="AV50" s="632"/>
      <c r="AW50" s="632"/>
      <c r="AX50" s="632"/>
      <c r="AY50" s="632"/>
      <c r="AZ50" s="632"/>
      <c r="BA50" s="633"/>
      <c r="BB50" s="2"/>
    </row>
    <row r="51" spans="1:54" ht="16.5" customHeight="1" x14ac:dyDescent="0.15">
      <c r="A51" s="2"/>
      <c r="B51" s="2"/>
      <c r="C51" s="41"/>
      <c r="D51" s="3"/>
      <c r="E51" s="3"/>
      <c r="F51" s="3"/>
      <c r="G51" s="3"/>
      <c r="H51" s="41"/>
      <c r="I51" s="5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50"/>
      <c r="AU51" s="50"/>
      <c r="AV51" s="50"/>
      <c r="AW51" s="53"/>
      <c r="AX51" s="53"/>
      <c r="AY51" s="53"/>
      <c r="AZ51" s="53"/>
      <c r="BA51" s="53"/>
      <c r="BB51" s="2"/>
    </row>
    <row r="52" spans="1:54" ht="16.5" customHeight="1" x14ac:dyDescent="0.15">
      <c r="A52" s="2"/>
      <c r="B52" s="2"/>
      <c r="C52" s="2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5"/>
      <c r="W52" s="55"/>
      <c r="X52" s="54"/>
      <c r="Y52" s="54"/>
      <c r="Z52" s="54"/>
      <c r="AA52" s="55"/>
      <c r="AB52" s="55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630" t="s">
        <v>58</v>
      </c>
      <c r="AW52" s="630"/>
      <c r="AX52" s="630"/>
      <c r="AY52" s="630"/>
      <c r="AZ52" s="630"/>
      <c r="BA52" s="630"/>
      <c r="BB52" s="630"/>
    </row>
    <row r="53" spans="1:54" ht="12" customHeight="1" x14ac:dyDescent="0.15">
      <c r="A53" s="639" t="s">
        <v>30</v>
      </c>
      <c r="B53" s="576"/>
      <c r="C53" s="605" t="s">
        <v>31</v>
      </c>
      <c r="D53" s="575"/>
      <c r="E53" s="575"/>
      <c r="F53" s="575"/>
      <c r="G53" s="576"/>
      <c r="H53" s="605" t="s">
        <v>32</v>
      </c>
      <c r="I53" s="575"/>
      <c r="J53" s="575"/>
      <c r="K53" s="575"/>
      <c r="L53" s="576"/>
      <c r="M53" s="571"/>
      <c r="N53" s="572"/>
      <c r="O53" s="572"/>
      <c r="P53" s="572"/>
      <c r="Q53" s="572"/>
      <c r="R53" s="571"/>
      <c r="S53" s="572"/>
      <c r="T53" s="572"/>
      <c r="U53" s="572"/>
      <c r="V53" s="572"/>
      <c r="W53" s="571"/>
      <c r="X53" s="571"/>
      <c r="Y53" s="571"/>
      <c r="Z53" s="571"/>
      <c r="AA53" s="571"/>
      <c r="AB53" s="640"/>
      <c r="AC53" s="572"/>
      <c r="AD53" s="572"/>
      <c r="AE53" s="572"/>
      <c r="AF53" s="572"/>
      <c r="AG53" s="571"/>
      <c r="AH53" s="571"/>
      <c r="AI53" s="571"/>
      <c r="AJ53" s="571"/>
      <c r="AK53" s="571"/>
      <c r="AL53" s="640"/>
      <c r="AM53" s="640"/>
      <c r="AN53" s="640"/>
      <c r="AO53" s="640"/>
      <c r="AP53" s="640"/>
      <c r="AQ53" s="571"/>
      <c r="AR53" s="571"/>
      <c r="AS53" s="571"/>
      <c r="AT53" s="571"/>
      <c r="AU53" s="571"/>
      <c r="AV53" s="630"/>
      <c r="AW53" s="630"/>
      <c r="AX53" s="630"/>
      <c r="AY53" s="630"/>
      <c r="AZ53" s="630"/>
      <c r="BA53" s="630"/>
      <c r="BB53" s="630"/>
    </row>
    <row r="54" spans="1:54" ht="12" customHeight="1" x14ac:dyDescent="0.15">
      <c r="A54" s="577"/>
      <c r="B54" s="579"/>
      <c r="C54" s="577"/>
      <c r="D54" s="578"/>
      <c r="E54" s="578"/>
      <c r="F54" s="578"/>
      <c r="G54" s="579"/>
      <c r="H54" s="577"/>
      <c r="I54" s="578"/>
      <c r="J54" s="578"/>
      <c r="K54" s="578"/>
      <c r="L54" s="579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1"/>
      <c r="X54" s="571"/>
      <c r="Y54" s="571"/>
      <c r="Z54" s="571"/>
      <c r="AA54" s="571"/>
      <c r="AB54" s="572"/>
      <c r="AC54" s="572"/>
      <c r="AD54" s="572"/>
      <c r="AE54" s="572"/>
      <c r="AF54" s="572"/>
      <c r="AG54" s="571"/>
      <c r="AH54" s="571"/>
      <c r="AI54" s="571"/>
      <c r="AJ54" s="571"/>
      <c r="AK54" s="571"/>
      <c r="AL54" s="640"/>
      <c r="AM54" s="640"/>
      <c r="AN54" s="640"/>
      <c r="AO54" s="640"/>
      <c r="AP54" s="640"/>
      <c r="AQ54" s="571"/>
      <c r="AR54" s="571"/>
      <c r="AS54" s="571"/>
      <c r="AT54" s="571"/>
      <c r="AU54" s="571"/>
      <c r="AV54" s="157"/>
      <c r="AW54" s="157"/>
      <c r="AX54" s="157"/>
      <c r="AY54" s="157"/>
      <c r="AZ54" s="157"/>
      <c r="BA54" s="157"/>
      <c r="BB54" s="157"/>
    </row>
    <row r="55" spans="1:54" ht="15" customHeight="1" x14ac:dyDescent="0.15">
      <c r="A55" s="617" t="s">
        <v>181</v>
      </c>
      <c r="B55" s="618"/>
      <c r="C55" s="625"/>
      <c r="D55" s="575"/>
      <c r="E55" s="575"/>
      <c r="F55" s="575"/>
      <c r="G55" s="576"/>
      <c r="H55" s="625"/>
      <c r="I55" s="575"/>
      <c r="J55" s="575"/>
      <c r="K55" s="575"/>
      <c r="L55" s="576"/>
      <c r="M55" s="573"/>
      <c r="N55" s="572"/>
      <c r="O55" s="572"/>
      <c r="P55" s="572"/>
      <c r="Q55" s="572"/>
      <c r="R55" s="573"/>
      <c r="S55" s="572"/>
      <c r="T55" s="572"/>
      <c r="U55" s="572"/>
      <c r="V55" s="572"/>
      <c r="W55" s="573"/>
      <c r="X55" s="572"/>
      <c r="Y55" s="572"/>
      <c r="Z55" s="572"/>
      <c r="AA55" s="572"/>
      <c r="AB55" s="573"/>
      <c r="AC55" s="572"/>
      <c r="AD55" s="572"/>
      <c r="AE55" s="572"/>
      <c r="AF55" s="572"/>
      <c r="AG55" s="573"/>
      <c r="AH55" s="572"/>
      <c r="AI55" s="572"/>
      <c r="AJ55" s="572"/>
      <c r="AK55" s="572"/>
      <c r="AL55" s="573"/>
      <c r="AM55" s="572"/>
      <c r="AN55" s="572"/>
      <c r="AO55" s="572"/>
      <c r="AP55" s="572"/>
      <c r="AQ55" s="573"/>
      <c r="AR55" s="572"/>
      <c r="AS55" s="572"/>
      <c r="AT55" s="572"/>
      <c r="AU55" s="572"/>
      <c r="AV55" s="641"/>
      <c r="AW55" s="641"/>
      <c r="AX55" s="641"/>
      <c r="AY55" s="641"/>
      <c r="AZ55" s="641"/>
      <c r="BA55" s="641"/>
      <c r="BB55" s="641"/>
    </row>
    <row r="56" spans="1:54" ht="15" customHeight="1" x14ac:dyDescent="0.15">
      <c r="A56" s="619"/>
      <c r="B56" s="620"/>
      <c r="C56" s="626"/>
      <c r="D56" s="572"/>
      <c r="E56" s="572"/>
      <c r="F56" s="572"/>
      <c r="G56" s="624"/>
      <c r="H56" s="626"/>
      <c r="I56" s="572"/>
      <c r="J56" s="572"/>
      <c r="K56" s="572"/>
      <c r="L56" s="624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  <c r="AO56" s="572"/>
      <c r="AP56" s="572"/>
      <c r="AQ56" s="572"/>
      <c r="AR56" s="572"/>
      <c r="AS56" s="572"/>
      <c r="AT56" s="572"/>
      <c r="AU56" s="572"/>
      <c r="AV56" s="641"/>
      <c r="AW56" s="641"/>
      <c r="AX56" s="641"/>
      <c r="AY56" s="641"/>
      <c r="AZ56" s="641"/>
      <c r="BA56" s="641"/>
      <c r="BB56" s="641"/>
    </row>
    <row r="57" spans="1:54" ht="18" customHeight="1" x14ac:dyDescent="0.15">
      <c r="A57" s="619"/>
      <c r="B57" s="620"/>
      <c r="C57" s="623"/>
      <c r="D57" s="572"/>
      <c r="E57" s="572"/>
      <c r="F57" s="572"/>
      <c r="G57" s="624"/>
      <c r="H57" s="623"/>
      <c r="I57" s="572"/>
      <c r="J57" s="572"/>
      <c r="K57" s="572"/>
      <c r="L57" s="624"/>
      <c r="M57" s="573"/>
      <c r="N57" s="572"/>
      <c r="O57" s="572"/>
      <c r="P57" s="572"/>
      <c r="Q57" s="572"/>
      <c r="R57" s="573"/>
      <c r="S57" s="572"/>
      <c r="T57" s="572"/>
      <c r="U57" s="572"/>
      <c r="V57" s="572"/>
      <c r="W57" s="573"/>
      <c r="X57" s="572"/>
      <c r="Y57" s="572"/>
      <c r="Z57" s="572"/>
      <c r="AA57" s="572"/>
      <c r="AB57" s="573"/>
      <c r="AC57" s="572"/>
      <c r="AD57" s="572"/>
      <c r="AE57" s="572"/>
      <c r="AF57" s="572"/>
      <c r="AG57" s="573"/>
      <c r="AH57" s="572"/>
      <c r="AI57" s="572"/>
      <c r="AJ57" s="572"/>
      <c r="AK57" s="572"/>
      <c r="AL57" s="573"/>
      <c r="AM57" s="572"/>
      <c r="AN57" s="572"/>
      <c r="AO57" s="572"/>
      <c r="AP57" s="572"/>
      <c r="AQ57" s="573"/>
      <c r="AR57" s="572"/>
      <c r="AS57" s="572"/>
      <c r="AT57" s="572"/>
      <c r="AU57" s="572"/>
      <c r="AV57" s="641"/>
      <c r="AW57" s="641"/>
      <c r="AX57" s="641"/>
      <c r="AY57" s="641"/>
      <c r="AZ57" s="641"/>
      <c r="BA57" s="641"/>
      <c r="BB57" s="641"/>
    </row>
    <row r="58" spans="1:54" ht="18" customHeight="1" x14ac:dyDescent="0.15">
      <c r="A58" s="621"/>
      <c r="B58" s="622"/>
      <c r="C58" s="577"/>
      <c r="D58" s="578"/>
      <c r="E58" s="578"/>
      <c r="F58" s="578"/>
      <c r="G58" s="579"/>
      <c r="H58" s="577"/>
      <c r="I58" s="578"/>
      <c r="J58" s="578"/>
      <c r="K58" s="578"/>
      <c r="L58" s="579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  <c r="AO58" s="572"/>
      <c r="AP58" s="572"/>
      <c r="AQ58" s="572"/>
      <c r="AR58" s="572"/>
      <c r="AS58" s="572"/>
      <c r="AT58" s="572"/>
      <c r="AU58" s="572"/>
      <c r="AV58" s="92"/>
      <c r="AW58" s="92"/>
      <c r="AX58" s="92"/>
      <c r="AY58" s="92"/>
      <c r="AZ58" s="92"/>
      <c r="BA58" s="92"/>
      <c r="BB58" s="92"/>
    </row>
    <row r="59" spans="1:54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</row>
    <row r="60" spans="1:54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</row>
    <row r="61" spans="1:54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</row>
    <row r="62" spans="1:54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</row>
    <row r="63" spans="1:54" ht="13.5" customHeight="1" x14ac:dyDescent="0.15"/>
  </sheetData>
  <protectedRanges>
    <protectedRange sqref="E2" name="範囲1"/>
  </protectedRanges>
  <mergeCells count="110">
    <mergeCell ref="I34:AD34"/>
    <mergeCell ref="AV52:BB53"/>
    <mergeCell ref="C50:BA50"/>
    <mergeCell ref="B44:C44"/>
    <mergeCell ref="C55:G56"/>
    <mergeCell ref="I48:AC48"/>
    <mergeCell ref="AD48:AH48"/>
    <mergeCell ref="C39:AU39"/>
    <mergeCell ref="C41:H41"/>
    <mergeCell ref="A53:B54"/>
    <mergeCell ref="R55:V56"/>
    <mergeCell ref="AQ55:AU56"/>
    <mergeCell ref="AB53:AF54"/>
    <mergeCell ref="AV55:BB57"/>
    <mergeCell ref="W57:AA58"/>
    <mergeCell ref="AL53:AP54"/>
    <mergeCell ref="AG55:AK56"/>
    <mergeCell ref="AL55:AP56"/>
    <mergeCell ref="AG57:AK58"/>
    <mergeCell ref="C57:G58"/>
    <mergeCell ref="I41:AU41"/>
    <mergeCell ref="B48:H48"/>
    <mergeCell ref="AI48:AL48"/>
    <mergeCell ref="AB57:AF58"/>
    <mergeCell ref="AB55:AF56"/>
    <mergeCell ref="A55:B58"/>
    <mergeCell ref="Q36:W37"/>
    <mergeCell ref="H57:L58"/>
    <mergeCell ref="M57:Q58"/>
    <mergeCell ref="AQ57:AU58"/>
    <mergeCell ref="AL57:AP58"/>
    <mergeCell ref="AQ53:AU54"/>
    <mergeCell ref="AG53:AK54"/>
    <mergeCell ref="W55:AA56"/>
    <mergeCell ref="H55:L56"/>
    <mergeCell ref="M55:Q56"/>
    <mergeCell ref="W53:AA54"/>
    <mergeCell ref="D44:K44"/>
    <mergeCell ref="A2:D2"/>
    <mergeCell ref="E2:H2"/>
    <mergeCell ref="A26:F26"/>
    <mergeCell ref="A22:F22"/>
    <mergeCell ref="Q8:V8"/>
    <mergeCell ref="T15:Y15"/>
    <mergeCell ref="AD8:AI8"/>
    <mergeCell ref="I20:L21"/>
    <mergeCell ref="N20:S21"/>
    <mergeCell ref="AF24:BA24"/>
    <mergeCell ref="T20:AD21"/>
    <mergeCell ref="AR20:BA21"/>
    <mergeCell ref="E17:Q17"/>
    <mergeCell ref="T17:Y17"/>
    <mergeCell ref="G6:M6"/>
    <mergeCell ref="S6:V6"/>
    <mergeCell ref="AG6:AJ6"/>
    <mergeCell ref="AU6:AX6"/>
    <mergeCell ref="AS8:AW8"/>
    <mergeCell ref="AF20:AJ21"/>
    <mergeCell ref="A24:F24"/>
    <mergeCell ref="I26:AD26"/>
    <mergeCell ref="AF22:BA22"/>
    <mergeCell ref="AN10:AQ10"/>
    <mergeCell ref="A30:H30"/>
    <mergeCell ref="A28:F28"/>
    <mergeCell ref="R53:V54"/>
    <mergeCell ref="R57:V58"/>
    <mergeCell ref="AM36:AS37"/>
    <mergeCell ref="X36:AD37"/>
    <mergeCell ref="AL20:AQ21"/>
    <mergeCell ref="C46:AU46"/>
    <mergeCell ref="E15:Q15"/>
    <mergeCell ref="A15:C15"/>
    <mergeCell ref="I24:AD24"/>
    <mergeCell ref="A17:C17"/>
    <mergeCell ref="A32:H32"/>
    <mergeCell ref="I32:AD32"/>
    <mergeCell ref="C37:D37"/>
    <mergeCell ref="E37:L37"/>
    <mergeCell ref="I30:AD30"/>
    <mergeCell ref="AF26:BA26"/>
    <mergeCell ref="I28:AD28"/>
    <mergeCell ref="C53:G54"/>
    <mergeCell ref="H53:L54"/>
    <mergeCell ref="M53:Q54"/>
    <mergeCell ref="AF36:AL37"/>
    <mergeCell ref="A34:F34"/>
    <mergeCell ref="AJ12:AO12"/>
    <mergeCell ref="AU7:AX7"/>
    <mergeCell ref="N6:R6"/>
    <mergeCell ref="AR12:AW12"/>
    <mergeCell ref="C4:M4"/>
    <mergeCell ref="H10:N10"/>
    <mergeCell ref="AU4:AY4"/>
    <mergeCell ref="I22:AD22"/>
    <mergeCell ref="I18:Q18"/>
    <mergeCell ref="S19:BB19"/>
    <mergeCell ref="AN6:AT6"/>
    <mergeCell ref="W10:AC10"/>
    <mergeCell ref="X4:AG4"/>
    <mergeCell ref="AJ15:AN15"/>
    <mergeCell ref="AO15:AZ15"/>
    <mergeCell ref="AJ16:AN16"/>
    <mergeCell ref="AO16:AZ16"/>
    <mergeCell ref="AJ17:AN17"/>
    <mergeCell ref="AO17:AZ17"/>
    <mergeCell ref="Z6:AF6"/>
    <mergeCell ref="L12:Q12"/>
    <mergeCell ref="O10:R10"/>
    <mergeCell ref="W12:AB12"/>
    <mergeCell ref="AG10:AM10"/>
  </mergeCells>
  <phoneticPr fontId="2"/>
  <conditionalFormatting sqref="S6:V6 AG6:AJ6 AU6:AX6 AN10:AQ10 O10:R10 Q8:V8 AD8:AI8 AS8:AW8 L12:Q12 W12:AB12 AJ12:AO12">
    <cfRule type="cellIs" dxfId="0" priority="1" operator="equal">
      <formula>0</formula>
    </cfRule>
  </conditionalFormatting>
  <printOptions horizontalCentered="1"/>
  <pageMargins left="0.56999999999999995" right="0.2" top="0.27559055118110237" bottom="0" header="0.51181102362204722" footer="0.51181102362204722"/>
  <pageSetup paperSize="9" scale="91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zoomScaleNormal="100" zoomScaleSheetLayoutView="100" workbookViewId="0">
      <selection activeCell="H6" sqref="H6"/>
    </sheetView>
  </sheetViews>
  <sheetFormatPr defaultRowHeight="13.5" x14ac:dyDescent="0.15"/>
  <cols>
    <col min="1" max="1" width="13.125" style="207" customWidth="1"/>
    <col min="2" max="2" width="5.375" style="210" customWidth="1"/>
    <col min="3" max="3" width="12.5" style="208" customWidth="1"/>
    <col min="4" max="4" width="12.25" style="208" customWidth="1"/>
    <col min="5" max="5" width="5.375" style="208" customWidth="1"/>
    <col min="6" max="6" width="12.5" style="209" customWidth="1"/>
    <col min="7" max="7" width="12.5" style="208" customWidth="1"/>
    <col min="8" max="8" width="6.625" style="208" customWidth="1"/>
    <col min="9" max="9" width="18.25" style="207" customWidth="1"/>
    <col min="10" max="252" width="9" style="207"/>
    <col min="253" max="253" width="13.125" style="207" customWidth="1"/>
    <col min="254" max="254" width="5.375" style="207" customWidth="1"/>
    <col min="255" max="255" width="12.5" style="207" customWidth="1"/>
    <col min="256" max="256" width="12.25" style="207" customWidth="1"/>
    <col min="257" max="257" width="5.375" style="207" customWidth="1"/>
    <col min="258" max="259" width="12.5" style="207" customWidth="1"/>
    <col min="260" max="260" width="6.625" style="207" customWidth="1"/>
    <col min="261" max="261" width="9.375" style="207" customWidth="1"/>
    <col min="262" max="263" width="18.375" style="207" customWidth="1"/>
    <col min="264" max="264" width="13.25" style="207" customWidth="1"/>
    <col min="265" max="265" width="18.25" style="207" customWidth="1"/>
    <col min="266" max="508" width="9" style="207"/>
    <col min="509" max="509" width="13.125" style="207" customWidth="1"/>
    <col min="510" max="510" width="5.375" style="207" customWidth="1"/>
    <col min="511" max="511" width="12.5" style="207" customWidth="1"/>
    <col min="512" max="512" width="12.25" style="207" customWidth="1"/>
    <col min="513" max="513" width="5.375" style="207" customWidth="1"/>
    <col min="514" max="515" width="12.5" style="207" customWidth="1"/>
    <col min="516" max="516" width="6.625" style="207" customWidth="1"/>
    <col min="517" max="517" width="9.375" style="207" customWidth="1"/>
    <col min="518" max="519" width="18.375" style="207" customWidth="1"/>
    <col min="520" max="520" width="13.25" style="207" customWidth="1"/>
    <col min="521" max="521" width="18.25" style="207" customWidth="1"/>
    <col min="522" max="764" width="9" style="207"/>
    <col min="765" max="765" width="13.125" style="207" customWidth="1"/>
    <col min="766" max="766" width="5.375" style="207" customWidth="1"/>
    <col min="767" max="767" width="12.5" style="207" customWidth="1"/>
    <col min="768" max="768" width="12.25" style="207" customWidth="1"/>
    <col min="769" max="769" width="5.375" style="207" customWidth="1"/>
    <col min="770" max="771" width="12.5" style="207" customWidth="1"/>
    <col min="772" max="772" width="6.625" style="207" customWidth="1"/>
    <col min="773" max="773" width="9.375" style="207" customWidth="1"/>
    <col min="774" max="775" width="18.375" style="207" customWidth="1"/>
    <col min="776" max="776" width="13.25" style="207" customWidth="1"/>
    <col min="777" max="777" width="18.25" style="207" customWidth="1"/>
    <col min="778" max="1020" width="9" style="207"/>
    <col min="1021" max="1021" width="13.125" style="207" customWidth="1"/>
    <col min="1022" max="1022" width="5.375" style="207" customWidth="1"/>
    <col min="1023" max="1023" width="12.5" style="207" customWidth="1"/>
    <col min="1024" max="1024" width="12.25" style="207" customWidth="1"/>
    <col min="1025" max="1025" width="5.375" style="207" customWidth="1"/>
    <col min="1026" max="1027" width="12.5" style="207" customWidth="1"/>
    <col min="1028" max="1028" width="6.625" style="207" customWidth="1"/>
    <col min="1029" max="1029" width="9.375" style="207" customWidth="1"/>
    <col min="1030" max="1031" width="18.375" style="207" customWidth="1"/>
    <col min="1032" max="1032" width="13.25" style="207" customWidth="1"/>
    <col min="1033" max="1033" width="18.25" style="207" customWidth="1"/>
    <col min="1034" max="1276" width="9" style="207"/>
    <col min="1277" max="1277" width="13.125" style="207" customWidth="1"/>
    <col min="1278" max="1278" width="5.375" style="207" customWidth="1"/>
    <col min="1279" max="1279" width="12.5" style="207" customWidth="1"/>
    <col min="1280" max="1280" width="12.25" style="207" customWidth="1"/>
    <col min="1281" max="1281" width="5.375" style="207" customWidth="1"/>
    <col min="1282" max="1283" width="12.5" style="207" customWidth="1"/>
    <col min="1284" max="1284" width="6.625" style="207" customWidth="1"/>
    <col min="1285" max="1285" width="9.375" style="207" customWidth="1"/>
    <col min="1286" max="1287" width="18.375" style="207" customWidth="1"/>
    <col min="1288" max="1288" width="13.25" style="207" customWidth="1"/>
    <col min="1289" max="1289" width="18.25" style="207" customWidth="1"/>
    <col min="1290" max="1532" width="9" style="207"/>
    <col min="1533" max="1533" width="13.125" style="207" customWidth="1"/>
    <col min="1534" max="1534" width="5.375" style="207" customWidth="1"/>
    <col min="1535" max="1535" width="12.5" style="207" customWidth="1"/>
    <col min="1536" max="1536" width="12.25" style="207" customWidth="1"/>
    <col min="1537" max="1537" width="5.375" style="207" customWidth="1"/>
    <col min="1538" max="1539" width="12.5" style="207" customWidth="1"/>
    <col min="1540" max="1540" width="6.625" style="207" customWidth="1"/>
    <col min="1541" max="1541" width="9.375" style="207" customWidth="1"/>
    <col min="1542" max="1543" width="18.375" style="207" customWidth="1"/>
    <col min="1544" max="1544" width="13.25" style="207" customWidth="1"/>
    <col min="1545" max="1545" width="18.25" style="207" customWidth="1"/>
    <col min="1546" max="1788" width="9" style="207"/>
    <col min="1789" max="1789" width="13.125" style="207" customWidth="1"/>
    <col min="1790" max="1790" width="5.375" style="207" customWidth="1"/>
    <col min="1791" max="1791" width="12.5" style="207" customWidth="1"/>
    <col min="1792" max="1792" width="12.25" style="207" customWidth="1"/>
    <col min="1793" max="1793" width="5.375" style="207" customWidth="1"/>
    <col min="1794" max="1795" width="12.5" style="207" customWidth="1"/>
    <col min="1796" max="1796" width="6.625" style="207" customWidth="1"/>
    <col min="1797" max="1797" width="9.375" style="207" customWidth="1"/>
    <col min="1798" max="1799" width="18.375" style="207" customWidth="1"/>
    <col min="1800" max="1800" width="13.25" style="207" customWidth="1"/>
    <col min="1801" max="1801" width="18.25" style="207" customWidth="1"/>
    <col min="1802" max="2044" width="9" style="207"/>
    <col min="2045" max="2045" width="13.125" style="207" customWidth="1"/>
    <col min="2046" max="2046" width="5.375" style="207" customWidth="1"/>
    <col min="2047" max="2047" width="12.5" style="207" customWidth="1"/>
    <col min="2048" max="2048" width="12.25" style="207" customWidth="1"/>
    <col min="2049" max="2049" width="5.375" style="207" customWidth="1"/>
    <col min="2050" max="2051" width="12.5" style="207" customWidth="1"/>
    <col min="2052" max="2052" width="6.625" style="207" customWidth="1"/>
    <col min="2053" max="2053" width="9.375" style="207" customWidth="1"/>
    <col min="2054" max="2055" width="18.375" style="207" customWidth="1"/>
    <col min="2056" max="2056" width="13.25" style="207" customWidth="1"/>
    <col min="2057" max="2057" width="18.25" style="207" customWidth="1"/>
    <col min="2058" max="2300" width="9" style="207"/>
    <col min="2301" max="2301" width="13.125" style="207" customWidth="1"/>
    <col min="2302" max="2302" width="5.375" style="207" customWidth="1"/>
    <col min="2303" max="2303" width="12.5" style="207" customWidth="1"/>
    <col min="2304" max="2304" width="12.25" style="207" customWidth="1"/>
    <col min="2305" max="2305" width="5.375" style="207" customWidth="1"/>
    <col min="2306" max="2307" width="12.5" style="207" customWidth="1"/>
    <col min="2308" max="2308" width="6.625" style="207" customWidth="1"/>
    <col min="2309" max="2309" width="9.375" style="207" customWidth="1"/>
    <col min="2310" max="2311" width="18.375" style="207" customWidth="1"/>
    <col min="2312" max="2312" width="13.25" style="207" customWidth="1"/>
    <col min="2313" max="2313" width="18.25" style="207" customWidth="1"/>
    <col min="2314" max="2556" width="9" style="207"/>
    <col min="2557" max="2557" width="13.125" style="207" customWidth="1"/>
    <col min="2558" max="2558" width="5.375" style="207" customWidth="1"/>
    <col min="2559" max="2559" width="12.5" style="207" customWidth="1"/>
    <col min="2560" max="2560" width="12.25" style="207" customWidth="1"/>
    <col min="2561" max="2561" width="5.375" style="207" customWidth="1"/>
    <col min="2562" max="2563" width="12.5" style="207" customWidth="1"/>
    <col min="2564" max="2564" width="6.625" style="207" customWidth="1"/>
    <col min="2565" max="2565" width="9.375" style="207" customWidth="1"/>
    <col min="2566" max="2567" width="18.375" style="207" customWidth="1"/>
    <col min="2568" max="2568" width="13.25" style="207" customWidth="1"/>
    <col min="2569" max="2569" width="18.25" style="207" customWidth="1"/>
    <col min="2570" max="2812" width="9" style="207"/>
    <col min="2813" max="2813" width="13.125" style="207" customWidth="1"/>
    <col min="2814" max="2814" width="5.375" style="207" customWidth="1"/>
    <col min="2815" max="2815" width="12.5" style="207" customWidth="1"/>
    <col min="2816" max="2816" width="12.25" style="207" customWidth="1"/>
    <col min="2817" max="2817" width="5.375" style="207" customWidth="1"/>
    <col min="2818" max="2819" width="12.5" style="207" customWidth="1"/>
    <col min="2820" max="2820" width="6.625" style="207" customWidth="1"/>
    <col min="2821" max="2821" width="9.375" style="207" customWidth="1"/>
    <col min="2822" max="2823" width="18.375" style="207" customWidth="1"/>
    <col min="2824" max="2824" width="13.25" style="207" customWidth="1"/>
    <col min="2825" max="2825" width="18.25" style="207" customWidth="1"/>
    <col min="2826" max="3068" width="9" style="207"/>
    <col min="3069" max="3069" width="13.125" style="207" customWidth="1"/>
    <col min="3070" max="3070" width="5.375" style="207" customWidth="1"/>
    <col min="3071" max="3071" width="12.5" style="207" customWidth="1"/>
    <col min="3072" max="3072" width="12.25" style="207" customWidth="1"/>
    <col min="3073" max="3073" width="5.375" style="207" customWidth="1"/>
    <col min="3074" max="3075" width="12.5" style="207" customWidth="1"/>
    <col min="3076" max="3076" width="6.625" style="207" customWidth="1"/>
    <col min="3077" max="3077" width="9.375" style="207" customWidth="1"/>
    <col min="3078" max="3079" width="18.375" style="207" customWidth="1"/>
    <col min="3080" max="3080" width="13.25" style="207" customWidth="1"/>
    <col min="3081" max="3081" width="18.25" style="207" customWidth="1"/>
    <col min="3082" max="3324" width="9" style="207"/>
    <col min="3325" max="3325" width="13.125" style="207" customWidth="1"/>
    <col min="3326" max="3326" width="5.375" style="207" customWidth="1"/>
    <col min="3327" max="3327" width="12.5" style="207" customWidth="1"/>
    <col min="3328" max="3328" width="12.25" style="207" customWidth="1"/>
    <col min="3329" max="3329" width="5.375" style="207" customWidth="1"/>
    <col min="3330" max="3331" width="12.5" style="207" customWidth="1"/>
    <col min="3332" max="3332" width="6.625" style="207" customWidth="1"/>
    <col min="3333" max="3333" width="9.375" style="207" customWidth="1"/>
    <col min="3334" max="3335" width="18.375" style="207" customWidth="1"/>
    <col min="3336" max="3336" width="13.25" style="207" customWidth="1"/>
    <col min="3337" max="3337" width="18.25" style="207" customWidth="1"/>
    <col min="3338" max="3580" width="9" style="207"/>
    <col min="3581" max="3581" width="13.125" style="207" customWidth="1"/>
    <col min="3582" max="3582" width="5.375" style="207" customWidth="1"/>
    <col min="3583" max="3583" width="12.5" style="207" customWidth="1"/>
    <col min="3584" max="3584" width="12.25" style="207" customWidth="1"/>
    <col min="3585" max="3585" width="5.375" style="207" customWidth="1"/>
    <col min="3586" max="3587" width="12.5" style="207" customWidth="1"/>
    <col min="3588" max="3588" width="6.625" style="207" customWidth="1"/>
    <col min="3589" max="3589" width="9.375" style="207" customWidth="1"/>
    <col min="3590" max="3591" width="18.375" style="207" customWidth="1"/>
    <col min="3592" max="3592" width="13.25" style="207" customWidth="1"/>
    <col min="3593" max="3593" width="18.25" style="207" customWidth="1"/>
    <col min="3594" max="3836" width="9" style="207"/>
    <col min="3837" max="3837" width="13.125" style="207" customWidth="1"/>
    <col min="3838" max="3838" width="5.375" style="207" customWidth="1"/>
    <col min="3839" max="3839" width="12.5" style="207" customWidth="1"/>
    <col min="3840" max="3840" width="12.25" style="207" customWidth="1"/>
    <col min="3841" max="3841" width="5.375" style="207" customWidth="1"/>
    <col min="3842" max="3843" width="12.5" style="207" customWidth="1"/>
    <col min="3844" max="3844" width="6.625" style="207" customWidth="1"/>
    <col min="3845" max="3845" width="9.375" style="207" customWidth="1"/>
    <col min="3846" max="3847" width="18.375" style="207" customWidth="1"/>
    <col min="3848" max="3848" width="13.25" style="207" customWidth="1"/>
    <col min="3849" max="3849" width="18.25" style="207" customWidth="1"/>
    <col min="3850" max="4092" width="9" style="207"/>
    <col min="4093" max="4093" width="13.125" style="207" customWidth="1"/>
    <col min="4094" max="4094" width="5.375" style="207" customWidth="1"/>
    <col min="4095" max="4095" width="12.5" style="207" customWidth="1"/>
    <col min="4096" max="4096" width="12.25" style="207" customWidth="1"/>
    <col min="4097" max="4097" width="5.375" style="207" customWidth="1"/>
    <col min="4098" max="4099" width="12.5" style="207" customWidth="1"/>
    <col min="4100" max="4100" width="6.625" style="207" customWidth="1"/>
    <col min="4101" max="4101" width="9.375" style="207" customWidth="1"/>
    <col min="4102" max="4103" width="18.375" style="207" customWidth="1"/>
    <col min="4104" max="4104" width="13.25" style="207" customWidth="1"/>
    <col min="4105" max="4105" width="18.25" style="207" customWidth="1"/>
    <col min="4106" max="4348" width="9" style="207"/>
    <col min="4349" max="4349" width="13.125" style="207" customWidth="1"/>
    <col min="4350" max="4350" width="5.375" style="207" customWidth="1"/>
    <col min="4351" max="4351" width="12.5" style="207" customWidth="1"/>
    <col min="4352" max="4352" width="12.25" style="207" customWidth="1"/>
    <col min="4353" max="4353" width="5.375" style="207" customWidth="1"/>
    <col min="4354" max="4355" width="12.5" style="207" customWidth="1"/>
    <col min="4356" max="4356" width="6.625" style="207" customWidth="1"/>
    <col min="4357" max="4357" width="9.375" style="207" customWidth="1"/>
    <col min="4358" max="4359" width="18.375" style="207" customWidth="1"/>
    <col min="4360" max="4360" width="13.25" style="207" customWidth="1"/>
    <col min="4361" max="4361" width="18.25" style="207" customWidth="1"/>
    <col min="4362" max="4604" width="9" style="207"/>
    <col min="4605" max="4605" width="13.125" style="207" customWidth="1"/>
    <col min="4606" max="4606" width="5.375" style="207" customWidth="1"/>
    <col min="4607" max="4607" width="12.5" style="207" customWidth="1"/>
    <col min="4608" max="4608" width="12.25" style="207" customWidth="1"/>
    <col min="4609" max="4609" width="5.375" style="207" customWidth="1"/>
    <col min="4610" max="4611" width="12.5" style="207" customWidth="1"/>
    <col min="4612" max="4612" width="6.625" style="207" customWidth="1"/>
    <col min="4613" max="4613" width="9.375" style="207" customWidth="1"/>
    <col min="4614" max="4615" width="18.375" style="207" customWidth="1"/>
    <col min="4616" max="4616" width="13.25" style="207" customWidth="1"/>
    <col min="4617" max="4617" width="18.25" style="207" customWidth="1"/>
    <col min="4618" max="4860" width="9" style="207"/>
    <col min="4861" max="4861" width="13.125" style="207" customWidth="1"/>
    <col min="4862" max="4862" width="5.375" style="207" customWidth="1"/>
    <col min="4863" max="4863" width="12.5" style="207" customWidth="1"/>
    <col min="4864" max="4864" width="12.25" style="207" customWidth="1"/>
    <col min="4865" max="4865" width="5.375" style="207" customWidth="1"/>
    <col min="4866" max="4867" width="12.5" style="207" customWidth="1"/>
    <col min="4868" max="4868" width="6.625" style="207" customWidth="1"/>
    <col min="4869" max="4869" width="9.375" style="207" customWidth="1"/>
    <col min="4870" max="4871" width="18.375" style="207" customWidth="1"/>
    <col min="4872" max="4872" width="13.25" style="207" customWidth="1"/>
    <col min="4873" max="4873" width="18.25" style="207" customWidth="1"/>
    <col min="4874" max="5116" width="9" style="207"/>
    <col min="5117" max="5117" width="13.125" style="207" customWidth="1"/>
    <col min="5118" max="5118" width="5.375" style="207" customWidth="1"/>
    <col min="5119" max="5119" width="12.5" style="207" customWidth="1"/>
    <col min="5120" max="5120" width="12.25" style="207" customWidth="1"/>
    <col min="5121" max="5121" width="5.375" style="207" customWidth="1"/>
    <col min="5122" max="5123" width="12.5" style="207" customWidth="1"/>
    <col min="5124" max="5124" width="6.625" style="207" customWidth="1"/>
    <col min="5125" max="5125" width="9.375" style="207" customWidth="1"/>
    <col min="5126" max="5127" width="18.375" style="207" customWidth="1"/>
    <col min="5128" max="5128" width="13.25" style="207" customWidth="1"/>
    <col min="5129" max="5129" width="18.25" style="207" customWidth="1"/>
    <col min="5130" max="5372" width="9" style="207"/>
    <col min="5373" max="5373" width="13.125" style="207" customWidth="1"/>
    <col min="5374" max="5374" width="5.375" style="207" customWidth="1"/>
    <col min="5375" max="5375" width="12.5" style="207" customWidth="1"/>
    <col min="5376" max="5376" width="12.25" style="207" customWidth="1"/>
    <col min="5377" max="5377" width="5.375" style="207" customWidth="1"/>
    <col min="5378" max="5379" width="12.5" style="207" customWidth="1"/>
    <col min="5380" max="5380" width="6.625" style="207" customWidth="1"/>
    <col min="5381" max="5381" width="9.375" style="207" customWidth="1"/>
    <col min="5382" max="5383" width="18.375" style="207" customWidth="1"/>
    <col min="5384" max="5384" width="13.25" style="207" customWidth="1"/>
    <col min="5385" max="5385" width="18.25" style="207" customWidth="1"/>
    <col min="5386" max="5628" width="9" style="207"/>
    <col min="5629" max="5629" width="13.125" style="207" customWidth="1"/>
    <col min="5630" max="5630" width="5.375" style="207" customWidth="1"/>
    <col min="5631" max="5631" width="12.5" style="207" customWidth="1"/>
    <col min="5632" max="5632" width="12.25" style="207" customWidth="1"/>
    <col min="5633" max="5633" width="5.375" style="207" customWidth="1"/>
    <col min="5634" max="5635" width="12.5" style="207" customWidth="1"/>
    <col min="5636" max="5636" width="6.625" style="207" customWidth="1"/>
    <col min="5637" max="5637" width="9.375" style="207" customWidth="1"/>
    <col min="5638" max="5639" width="18.375" style="207" customWidth="1"/>
    <col min="5640" max="5640" width="13.25" style="207" customWidth="1"/>
    <col min="5641" max="5641" width="18.25" style="207" customWidth="1"/>
    <col min="5642" max="5884" width="9" style="207"/>
    <col min="5885" max="5885" width="13.125" style="207" customWidth="1"/>
    <col min="5886" max="5886" width="5.375" style="207" customWidth="1"/>
    <col min="5887" max="5887" width="12.5" style="207" customWidth="1"/>
    <col min="5888" max="5888" width="12.25" style="207" customWidth="1"/>
    <col min="5889" max="5889" width="5.375" style="207" customWidth="1"/>
    <col min="5890" max="5891" width="12.5" style="207" customWidth="1"/>
    <col min="5892" max="5892" width="6.625" style="207" customWidth="1"/>
    <col min="5893" max="5893" width="9.375" style="207" customWidth="1"/>
    <col min="5894" max="5895" width="18.375" style="207" customWidth="1"/>
    <col min="5896" max="5896" width="13.25" style="207" customWidth="1"/>
    <col min="5897" max="5897" width="18.25" style="207" customWidth="1"/>
    <col min="5898" max="6140" width="9" style="207"/>
    <col min="6141" max="6141" width="13.125" style="207" customWidth="1"/>
    <col min="6142" max="6142" width="5.375" style="207" customWidth="1"/>
    <col min="6143" max="6143" width="12.5" style="207" customWidth="1"/>
    <col min="6144" max="6144" width="12.25" style="207" customWidth="1"/>
    <col min="6145" max="6145" width="5.375" style="207" customWidth="1"/>
    <col min="6146" max="6147" width="12.5" style="207" customWidth="1"/>
    <col min="6148" max="6148" width="6.625" style="207" customWidth="1"/>
    <col min="6149" max="6149" width="9.375" style="207" customWidth="1"/>
    <col min="6150" max="6151" width="18.375" style="207" customWidth="1"/>
    <col min="6152" max="6152" width="13.25" style="207" customWidth="1"/>
    <col min="6153" max="6153" width="18.25" style="207" customWidth="1"/>
    <col min="6154" max="6396" width="9" style="207"/>
    <col min="6397" max="6397" width="13.125" style="207" customWidth="1"/>
    <col min="6398" max="6398" width="5.375" style="207" customWidth="1"/>
    <col min="6399" max="6399" width="12.5" style="207" customWidth="1"/>
    <col min="6400" max="6400" width="12.25" style="207" customWidth="1"/>
    <col min="6401" max="6401" width="5.375" style="207" customWidth="1"/>
    <col min="6402" max="6403" width="12.5" style="207" customWidth="1"/>
    <col min="6404" max="6404" width="6.625" style="207" customWidth="1"/>
    <col min="6405" max="6405" width="9.375" style="207" customWidth="1"/>
    <col min="6406" max="6407" width="18.375" style="207" customWidth="1"/>
    <col min="6408" max="6408" width="13.25" style="207" customWidth="1"/>
    <col min="6409" max="6409" width="18.25" style="207" customWidth="1"/>
    <col min="6410" max="6652" width="9" style="207"/>
    <col min="6653" max="6653" width="13.125" style="207" customWidth="1"/>
    <col min="6654" max="6654" width="5.375" style="207" customWidth="1"/>
    <col min="6655" max="6655" width="12.5" style="207" customWidth="1"/>
    <col min="6656" max="6656" width="12.25" style="207" customWidth="1"/>
    <col min="6657" max="6657" width="5.375" style="207" customWidth="1"/>
    <col min="6658" max="6659" width="12.5" style="207" customWidth="1"/>
    <col min="6660" max="6660" width="6.625" style="207" customWidth="1"/>
    <col min="6661" max="6661" width="9.375" style="207" customWidth="1"/>
    <col min="6662" max="6663" width="18.375" style="207" customWidth="1"/>
    <col min="6664" max="6664" width="13.25" style="207" customWidth="1"/>
    <col min="6665" max="6665" width="18.25" style="207" customWidth="1"/>
    <col min="6666" max="6908" width="9" style="207"/>
    <col min="6909" max="6909" width="13.125" style="207" customWidth="1"/>
    <col min="6910" max="6910" width="5.375" style="207" customWidth="1"/>
    <col min="6911" max="6911" width="12.5" style="207" customWidth="1"/>
    <col min="6912" max="6912" width="12.25" style="207" customWidth="1"/>
    <col min="6913" max="6913" width="5.375" style="207" customWidth="1"/>
    <col min="6914" max="6915" width="12.5" style="207" customWidth="1"/>
    <col min="6916" max="6916" width="6.625" style="207" customWidth="1"/>
    <col min="6917" max="6917" width="9.375" style="207" customWidth="1"/>
    <col min="6918" max="6919" width="18.375" style="207" customWidth="1"/>
    <col min="6920" max="6920" width="13.25" style="207" customWidth="1"/>
    <col min="6921" max="6921" width="18.25" style="207" customWidth="1"/>
    <col min="6922" max="7164" width="9" style="207"/>
    <col min="7165" max="7165" width="13.125" style="207" customWidth="1"/>
    <col min="7166" max="7166" width="5.375" style="207" customWidth="1"/>
    <col min="7167" max="7167" width="12.5" style="207" customWidth="1"/>
    <col min="7168" max="7168" width="12.25" style="207" customWidth="1"/>
    <col min="7169" max="7169" width="5.375" style="207" customWidth="1"/>
    <col min="7170" max="7171" width="12.5" style="207" customWidth="1"/>
    <col min="7172" max="7172" width="6.625" style="207" customWidth="1"/>
    <col min="7173" max="7173" width="9.375" style="207" customWidth="1"/>
    <col min="7174" max="7175" width="18.375" style="207" customWidth="1"/>
    <col min="7176" max="7176" width="13.25" style="207" customWidth="1"/>
    <col min="7177" max="7177" width="18.25" style="207" customWidth="1"/>
    <col min="7178" max="7420" width="9" style="207"/>
    <col min="7421" max="7421" width="13.125" style="207" customWidth="1"/>
    <col min="7422" max="7422" width="5.375" style="207" customWidth="1"/>
    <col min="7423" max="7423" width="12.5" style="207" customWidth="1"/>
    <col min="7424" max="7424" width="12.25" style="207" customWidth="1"/>
    <col min="7425" max="7425" width="5.375" style="207" customWidth="1"/>
    <col min="7426" max="7427" width="12.5" style="207" customWidth="1"/>
    <col min="7428" max="7428" width="6.625" style="207" customWidth="1"/>
    <col min="7429" max="7429" width="9.375" style="207" customWidth="1"/>
    <col min="7430" max="7431" width="18.375" style="207" customWidth="1"/>
    <col min="7432" max="7432" width="13.25" style="207" customWidth="1"/>
    <col min="7433" max="7433" width="18.25" style="207" customWidth="1"/>
    <col min="7434" max="7676" width="9" style="207"/>
    <col min="7677" max="7677" width="13.125" style="207" customWidth="1"/>
    <col min="7678" max="7678" width="5.375" style="207" customWidth="1"/>
    <col min="7679" max="7679" width="12.5" style="207" customWidth="1"/>
    <col min="7680" max="7680" width="12.25" style="207" customWidth="1"/>
    <col min="7681" max="7681" width="5.375" style="207" customWidth="1"/>
    <col min="7682" max="7683" width="12.5" style="207" customWidth="1"/>
    <col min="7684" max="7684" width="6.625" style="207" customWidth="1"/>
    <col min="7685" max="7685" width="9.375" style="207" customWidth="1"/>
    <col min="7686" max="7687" width="18.375" style="207" customWidth="1"/>
    <col min="7688" max="7688" width="13.25" style="207" customWidth="1"/>
    <col min="7689" max="7689" width="18.25" style="207" customWidth="1"/>
    <col min="7690" max="7932" width="9" style="207"/>
    <col min="7933" max="7933" width="13.125" style="207" customWidth="1"/>
    <col min="7934" max="7934" width="5.375" style="207" customWidth="1"/>
    <col min="7935" max="7935" width="12.5" style="207" customWidth="1"/>
    <col min="7936" max="7936" width="12.25" style="207" customWidth="1"/>
    <col min="7937" max="7937" width="5.375" style="207" customWidth="1"/>
    <col min="7938" max="7939" width="12.5" style="207" customWidth="1"/>
    <col min="7940" max="7940" width="6.625" style="207" customWidth="1"/>
    <col min="7941" max="7941" width="9.375" style="207" customWidth="1"/>
    <col min="7942" max="7943" width="18.375" style="207" customWidth="1"/>
    <col min="7944" max="7944" width="13.25" style="207" customWidth="1"/>
    <col min="7945" max="7945" width="18.25" style="207" customWidth="1"/>
    <col min="7946" max="8188" width="9" style="207"/>
    <col min="8189" max="8189" width="13.125" style="207" customWidth="1"/>
    <col min="8190" max="8190" width="5.375" style="207" customWidth="1"/>
    <col min="8191" max="8191" width="12.5" style="207" customWidth="1"/>
    <col min="8192" max="8192" width="12.25" style="207" customWidth="1"/>
    <col min="8193" max="8193" width="5.375" style="207" customWidth="1"/>
    <col min="8194" max="8195" width="12.5" style="207" customWidth="1"/>
    <col min="8196" max="8196" width="6.625" style="207" customWidth="1"/>
    <col min="8197" max="8197" width="9.375" style="207" customWidth="1"/>
    <col min="8198" max="8199" width="18.375" style="207" customWidth="1"/>
    <col min="8200" max="8200" width="13.25" style="207" customWidth="1"/>
    <col min="8201" max="8201" width="18.25" style="207" customWidth="1"/>
    <col min="8202" max="8444" width="9" style="207"/>
    <col min="8445" max="8445" width="13.125" style="207" customWidth="1"/>
    <col min="8446" max="8446" width="5.375" style="207" customWidth="1"/>
    <col min="8447" max="8447" width="12.5" style="207" customWidth="1"/>
    <col min="8448" max="8448" width="12.25" style="207" customWidth="1"/>
    <col min="8449" max="8449" width="5.375" style="207" customWidth="1"/>
    <col min="8450" max="8451" width="12.5" style="207" customWidth="1"/>
    <col min="8452" max="8452" width="6.625" style="207" customWidth="1"/>
    <col min="8453" max="8453" width="9.375" style="207" customWidth="1"/>
    <col min="8454" max="8455" width="18.375" style="207" customWidth="1"/>
    <col min="8456" max="8456" width="13.25" style="207" customWidth="1"/>
    <col min="8457" max="8457" width="18.25" style="207" customWidth="1"/>
    <col min="8458" max="8700" width="9" style="207"/>
    <col min="8701" max="8701" width="13.125" style="207" customWidth="1"/>
    <col min="8702" max="8702" width="5.375" style="207" customWidth="1"/>
    <col min="8703" max="8703" width="12.5" style="207" customWidth="1"/>
    <col min="8704" max="8704" width="12.25" style="207" customWidth="1"/>
    <col min="8705" max="8705" width="5.375" style="207" customWidth="1"/>
    <col min="8706" max="8707" width="12.5" style="207" customWidth="1"/>
    <col min="8708" max="8708" width="6.625" style="207" customWidth="1"/>
    <col min="8709" max="8709" width="9.375" style="207" customWidth="1"/>
    <col min="8710" max="8711" width="18.375" style="207" customWidth="1"/>
    <col min="8712" max="8712" width="13.25" style="207" customWidth="1"/>
    <col min="8713" max="8713" width="18.25" style="207" customWidth="1"/>
    <col min="8714" max="8956" width="9" style="207"/>
    <col min="8957" max="8957" width="13.125" style="207" customWidth="1"/>
    <col min="8958" max="8958" width="5.375" style="207" customWidth="1"/>
    <col min="8959" max="8959" width="12.5" style="207" customWidth="1"/>
    <col min="8960" max="8960" width="12.25" style="207" customWidth="1"/>
    <col min="8961" max="8961" width="5.375" style="207" customWidth="1"/>
    <col min="8962" max="8963" width="12.5" style="207" customWidth="1"/>
    <col min="8964" max="8964" width="6.625" style="207" customWidth="1"/>
    <col min="8965" max="8965" width="9.375" style="207" customWidth="1"/>
    <col min="8966" max="8967" width="18.375" style="207" customWidth="1"/>
    <col min="8968" max="8968" width="13.25" style="207" customWidth="1"/>
    <col min="8969" max="8969" width="18.25" style="207" customWidth="1"/>
    <col min="8970" max="9212" width="9" style="207"/>
    <col min="9213" max="9213" width="13.125" style="207" customWidth="1"/>
    <col min="9214" max="9214" width="5.375" style="207" customWidth="1"/>
    <col min="9215" max="9215" width="12.5" style="207" customWidth="1"/>
    <col min="9216" max="9216" width="12.25" style="207" customWidth="1"/>
    <col min="9217" max="9217" width="5.375" style="207" customWidth="1"/>
    <col min="9218" max="9219" width="12.5" style="207" customWidth="1"/>
    <col min="9220" max="9220" width="6.625" style="207" customWidth="1"/>
    <col min="9221" max="9221" width="9.375" style="207" customWidth="1"/>
    <col min="9222" max="9223" width="18.375" style="207" customWidth="1"/>
    <col min="9224" max="9224" width="13.25" style="207" customWidth="1"/>
    <col min="9225" max="9225" width="18.25" style="207" customWidth="1"/>
    <col min="9226" max="9468" width="9" style="207"/>
    <col min="9469" max="9469" width="13.125" style="207" customWidth="1"/>
    <col min="9470" max="9470" width="5.375" style="207" customWidth="1"/>
    <col min="9471" max="9471" width="12.5" style="207" customWidth="1"/>
    <col min="9472" max="9472" width="12.25" style="207" customWidth="1"/>
    <col min="9473" max="9473" width="5.375" style="207" customWidth="1"/>
    <col min="9474" max="9475" width="12.5" style="207" customWidth="1"/>
    <col min="9476" max="9476" width="6.625" style="207" customWidth="1"/>
    <col min="9477" max="9477" width="9.375" style="207" customWidth="1"/>
    <col min="9478" max="9479" width="18.375" style="207" customWidth="1"/>
    <col min="9480" max="9480" width="13.25" style="207" customWidth="1"/>
    <col min="9481" max="9481" width="18.25" style="207" customWidth="1"/>
    <col min="9482" max="9724" width="9" style="207"/>
    <col min="9725" max="9725" width="13.125" style="207" customWidth="1"/>
    <col min="9726" max="9726" width="5.375" style="207" customWidth="1"/>
    <col min="9727" max="9727" width="12.5" style="207" customWidth="1"/>
    <col min="9728" max="9728" width="12.25" style="207" customWidth="1"/>
    <col min="9729" max="9729" width="5.375" style="207" customWidth="1"/>
    <col min="9730" max="9731" width="12.5" style="207" customWidth="1"/>
    <col min="9732" max="9732" width="6.625" style="207" customWidth="1"/>
    <col min="9733" max="9733" width="9.375" style="207" customWidth="1"/>
    <col min="9734" max="9735" width="18.375" style="207" customWidth="1"/>
    <col min="9736" max="9736" width="13.25" style="207" customWidth="1"/>
    <col min="9737" max="9737" width="18.25" style="207" customWidth="1"/>
    <col min="9738" max="9980" width="9" style="207"/>
    <col min="9981" max="9981" width="13.125" style="207" customWidth="1"/>
    <col min="9982" max="9982" width="5.375" style="207" customWidth="1"/>
    <col min="9983" max="9983" width="12.5" style="207" customWidth="1"/>
    <col min="9984" max="9984" width="12.25" style="207" customWidth="1"/>
    <col min="9985" max="9985" width="5.375" style="207" customWidth="1"/>
    <col min="9986" max="9987" width="12.5" style="207" customWidth="1"/>
    <col min="9988" max="9988" width="6.625" style="207" customWidth="1"/>
    <col min="9989" max="9989" width="9.375" style="207" customWidth="1"/>
    <col min="9990" max="9991" width="18.375" style="207" customWidth="1"/>
    <col min="9992" max="9992" width="13.25" style="207" customWidth="1"/>
    <col min="9993" max="9993" width="18.25" style="207" customWidth="1"/>
    <col min="9994" max="10236" width="9" style="207"/>
    <col min="10237" max="10237" width="13.125" style="207" customWidth="1"/>
    <col min="10238" max="10238" width="5.375" style="207" customWidth="1"/>
    <col min="10239" max="10239" width="12.5" style="207" customWidth="1"/>
    <col min="10240" max="10240" width="12.25" style="207" customWidth="1"/>
    <col min="10241" max="10241" width="5.375" style="207" customWidth="1"/>
    <col min="10242" max="10243" width="12.5" style="207" customWidth="1"/>
    <col min="10244" max="10244" width="6.625" style="207" customWidth="1"/>
    <col min="10245" max="10245" width="9.375" style="207" customWidth="1"/>
    <col min="10246" max="10247" width="18.375" style="207" customWidth="1"/>
    <col min="10248" max="10248" width="13.25" style="207" customWidth="1"/>
    <col min="10249" max="10249" width="18.25" style="207" customWidth="1"/>
    <col min="10250" max="10492" width="9" style="207"/>
    <col min="10493" max="10493" width="13.125" style="207" customWidth="1"/>
    <col min="10494" max="10494" width="5.375" style="207" customWidth="1"/>
    <col min="10495" max="10495" width="12.5" style="207" customWidth="1"/>
    <col min="10496" max="10496" width="12.25" style="207" customWidth="1"/>
    <col min="10497" max="10497" width="5.375" style="207" customWidth="1"/>
    <col min="10498" max="10499" width="12.5" style="207" customWidth="1"/>
    <col min="10500" max="10500" width="6.625" style="207" customWidth="1"/>
    <col min="10501" max="10501" width="9.375" style="207" customWidth="1"/>
    <col min="10502" max="10503" width="18.375" style="207" customWidth="1"/>
    <col min="10504" max="10504" width="13.25" style="207" customWidth="1"/>
    <col min="10505" max="10505" width="18.25" style="207" customWidth="1"/>
    <col min="10506" max="10748" width="9" style="207"/>
    <col min="10749" max="10749" width="13.125" style="207" customWidth="1"/>
    <col min="10750" max="10750" width="5.375" style="207" customWidth="1"/>
    <col min="10751" max="10751" width="12.5" style="207" customWidth="1"/>
    <col min="10752" max="10752" width="12.25" style="207" customWidth="1"/>
    <col min="10753" max="10753" width="5.375" style="207" customWidth="1"/>
    <col min="10754" max="10755" width="12.5" style="207" customWidth="1"/>
    <col min="10756" max="10756" width="6.625" style="207" customWidth="1"/>
    <col min="10757" max="10757" width="9.375" style="207" customWidth="1"/>
    <col min="10758" max="10759" width="18.375" style="207" customWidth="1"/>
    <col min="10760" max="10760" width="13.25" style="207" customWidth="1"/>
    <col min="10761" max="10761" width="18.25" style="207" customWidth="1"/>
    <col min="10762" max="11004" width="9" style="207"/>
    <col min="11005" max="11005" width="13.125" style="207" customWidth="1"/>
    <col min="11006" max="11006" width="5.375" style="207" customWidth="1"/>
    <col min="11007" max="11007" width="12.5" style="207" customWidth="1"/>
    <col min="11008" max="11008" width="12.25" style="207" customWidth="1"/>
    <col min="11009" max="11009" width="5.375" style="207" customWidth="1"/>
    <col min="11010" max="11011" width="12.5" style="207" customWidth="1"/>
    <col min="11012" max="11012" width="6.625" style="207" customWidth="1"/>
    <col min="11013" max="11013" width="9.375" style="207" customWidth="1"/>
    <col min="11014" max="11015" width="18.375" style="207" customWidth="1"/>
    <col min="11016" max="11016" width="13.25" style="207" customWidth="1"/>
    <col min="11017" max="11017" width="18.25" style="207" customWidth="1"/>
    <col min="11018" max="11260" width="9" style="207"/>
    <col min="11261" max="11261" width="13.125" style="207" customWidth="1"/>
    <col min="11262" max="11262" width="5.375" style="207" customWidth="1"/>
    <col min="11263" max="11263" width="12.5" style="207" customWidth="1"/>
    <col min="11264" max="11264" width="12.25" style="207" customWidth="1"/>
    <col min="11265" max="11265" width="5.375" style="207" customWidth="1"/>
    <col min="11266" max="11267" width="12.5" style="207" customWidth="1"/>
    <col min="11268" max="11268" width="6.625" style="207" customWidth="1"/>
    <col min="11269" max="11269" width="9.375" style="207" customWidth="1"/>
    <col min="11270" max="11271" width="18.375" style="207" customWidth="1"/>
    <col min="11272" max="11272" width="13.25" style="207" customWidth="1"/>
    <col min="11273" max="11273" width="18.25" style="207" customWidth="1"/>
    <col min="11274" max="11516" width="9" style="207"/>
    <col min="11517" max="11517" width="13.125" style="207" customWidth="1"/>
    <col min="11518" max="11518" width="5.375" style="207" customWidth="1"/>
    <col min="11519" max="11519" width="12.5" style="207" customWidth="1"/>
    <col min="11520" max="11520" width="12.25" style="207" customWidth="1"/>
    <col min="11521" max="11521" width="5.375" style="207" customWidth="1"/>
    <col min="11522" max="11523" width="12.5" style="207" customWidth="1"/>
    <col min="11524" max="11524" width="6.625" style="207" customWidth="1"/>
    <col min="11525" max="11525" width="9.375" style="207" customWidth="1"/>
    <col min="11526" max="11527" width="18.375" style="207" customWidth="1"/>
    <col min="11528" max="11528" width="13.25" style="207" customWidth="1"/>
    <col min="11529" max="11529" width="18.25" style="207" customWidth="1"/>
    <col min="11530" max="11772" width="9" style="207"/>
    <col min="11773" max="11773" width="13.125" style="207" customWidth="1"/>
    <col min="11774" max="11774" width="5.375" style="207" customWidth="1"/>
    <col min="11775" max="11775" width="12.5" style="207" customWidth="1"/>
    <col min="11776" max="11776" width="12.25" style="207" customWidth="1"/>
    <col min="11777" max="11777" width="5.375" style="207" customWidth="1"/>
    <col min="11778" max="11779" width="12.5" style="207" customWidth="1"/>
    <col min="11780" max="11780" width="6.625" style="207" customWidth="1"/>
    <col min="11781" max="11781" width="9.375" style="207" customWidth="1"/>
    <col min="11782" max="11783" width="18.375" style="207" customWidth="1"/>
    <col min="11784" max="11784" width="13.25" style="207" customWidth="1"/>
    <col min="11785" max="11785" width="18.25" style="207" customWidth="1"/>
    <col min="11786" max="12028" width="9" style="207"/>
    <col min="12029" max="12029" width="13.125" style="207" customWidth="1"/>
    <col min="12030" max="12030" width="5.375" style="207" customWidth="1"/>
    <col min="12031" max="12031" width="12.5" style="207" customWidth="1"/>
    <col min="12032" max="12032" width="12.25" style="207" customWidth="1"/>
    <col min="12033" max="12033" width="5.375" style="207" customWidth="1"/>
    <col min="12034" max="12035" width="12.5" style="207" customWidth="1"/>
    <col min="12036" max="12036" width="6.625" style="207" customWidth="1"/>
    <col min="12037" max="12037" width="9.375" style="207" customWidth="1"/>
    <col min="12038" max="12039" width="18.375" style="207" customWidth="1"/>
    <col min="12040" max="12040" width="13.25" style="207" customWidth="1"/>
    <col min="12041" max="12041" width="18.25" style="207" customWidth="1"/>
    <col min="12042" max="12284" width="9" style="207"/>
    <col min="12285" max="12285" width="13.125" style="207" customWidth="1"/>
    <col min="12286" max="12286" width="5.375" style="207" customWidth="1"/>
    <col min="12287" max="12287" width="12.5" style="207" customWidth="1"/>
    <col min="12288" max="12288" width="12.25" style="207" customWidth="1"/>
    <col min="12289" max="12289" width="5.375" style="207" customWidth="1"/>
    <col min="12290" max="12291" width="12.5" style="207" customWidth="1"/>
    <col min="12292" max="12292" width="6.625" style="207" customWidth="1"/>
    <col min="12293" max="12293" width="9.375" style="207" customWidth="1"/>
    <col min="12294" max="12295" width="18.375" style="207" customWidth="1"/>
    <col min="12296" max="12296" width="13.25" style="207" customWidth="1"/>
    <col min="12297" max="12297" width="18.25" style="207" customWidth="1"/>
    <col min="12298" max="12540" width="9" style="207"/>
    <col min="12541" max="12541" width="13.125" style="207" customWidth="1"/>
    <col min="12542" max="12542" width="5.375" style="207" customWidth="1"/>
    <col min="12543" max="12543" width="12.5" style="207" customWidth="1"/>
    <col min="12544" max="12544" width="12.25" style="207" customWidth="1"/>
    <col min="12545" max="12545" width="5.375" style="207" customWidth="1"/>
    <col min="12546" max="12547" width="12.5" style="207" customWidth="1"/>
    <col min="12548" max="12548" width="6.625" style="207" customWidth="1"/>
    <col min="12549" max="12549" width="9.375" style="207" customWidth="1"/>
    <col min="12550" max="12551" width="18.375" style="207" customWidth="1"/>
    <col min="12552" max="12552" width="13.25" style="207" customWidth="1"/>
    <col min="12553" max="12553" width="18.25" style="207" customWidth="1"/>
    <col min="12554" max="12796" width="9" style="207"/>
    <col min="12797" max="12797" width="13.125" style="207" customWidth="1"/>
    <col min="12798" max="12798" width="5.375" style="207" customWidth="1"/>
    <col min="12799" max="12799" width="12.5" style="207" customWidth="1"/>
    <col min="12800" max="12800" width="12.25" style="207" customWidth="1"/>
    <col min="12801" max="12801" width="5.375" style="207" customWidth="1"/>
    <col min="12802" max="12803" width="12.5" style="207" customWidth="1"/>
    <col min="12804" max="12804" width="6.625" style="207" customWidth="1"/>
    <col min="12805" max="12805" width="9.375" style="207" customWidth="1"/>
    <col min="12806" max="12807" width="18.375" style="207" customWidth="1"/>
    <col min="12808" max="12808" width="13.25" style="207" customWidth="1"/>
    <col min="12809" max="12809" width="18.25" style="207" customWidth="1"/>
    <col min="12810" max="13052" width="9" style="207"/>
    <col min="13053" max="13053" width="13.125" style="207" customWidth="1"/>
    <col min="13054" max="13054" width="5.375" style="207" customWidth="1"/>
    <col min="13055" max="13055" width="12.5" style="207" customWidth="1"/>
    <col min="13056" max="13056" width="12.25" style="207" customWidth="1"/>
    <col min="13057" max="13057" width="5.375" style="207" customWidth="1"/>
    <col min="13058" max="13059" width="12.5" style="207" customWidth="1"/>
    <col min="13060" max="13060" width="6.625" style="207" customWidth="1"/>
    <col min="13061" max="13061" width="9.375" style="207" customWidth="1"/>
    <col min="13062" max="13063" width="18.375" style="207" customWidth="1"/>
    <col min="13064" max="13064" width="13.25" style="207" customWidth="1"/>
    <col min="13065" max="13065" width="18.25" style="207" customWidth="1"/>
    <col min="13066" max="13308" width="9" style="207"/>
    <col min="13309" max="13309" width="13.125" style="207" customWidth="1"/>
    <col min="13310" max="13310" width="5.375" style="207" customWidth="1"/>
    <col min="13311" max="13311" width="12.5" style="207" customWidth="1"/>
    <col min="13312" max="13312" width="12.25" style="207" customWidth="1"/>
    <col min="13313" max="13313" width="5.375" style="207" customWidth="1"/>
    <col min="13314" max="13315" width="12.5" style="207" customWidth="1"/>
    <col min="13316" max="13316" width="6.625" style="207" customWidth="1"/>
    <col min="13317" max="13317" width="9.375" style="207" customWidth="1"/>
    <col min="13318" max="13319" width="18.375" style="207" customWidth="1"/>
    <col min="13320" max="13320" width="13.25" style="207" customWidth="1"/>
    <col min="13321" max="13321" width="18.25" style="207" customWidth="1"/>
    <col min="13322" max="13564" width="9" style="207"/>
    <col min="13565" max="13565" width="13.125" style="207" customWidth="1"/>
    <col min="13566" max="13566" width="5.375" style="207" customWidth="1"/>
    <col min="13567" max="13567" width="12.5" style="207" customWidth="1"/>
    <col min="13568" max="13568" width="12.25" style="207" customWidth="1"/>
    <col min="13569" max="13569" width="5.375" style="207" customWidth="1"/>
    <col min="13570" max="13571" width="12.5" style="207" customWidth="1"/>
    <col min="13572" max="13572" width="6.625" style="207" customWidth="1"/>
    <col min="13573" max="13573" width="9.375" style="207" customWidth="1"/>
    <col min="13574" max="13575" width="18.375" style="207" customWidth="1"/>
    <col min="13576" max="13576" width="13.25" style="207" customWidth="1"/>
    <col min="13577" max="13577" width="18.25" style="207" customWidth="1"/>
    <col min="13578" max="13820" width="9" style="207"/>
    <col min="13821" max="13821" width="13.125" style="207" customWidth="1"/>
    <col min="13822" max="13822" width="5.375" style="207" customWidth="1"/>
    <col min="13823" max="13823" width="12.5" style="207" customWidth="1"/>
    <col min="13824" max="13824" width="12.25" style="207" customWidth="1"/>
    <col min="13825" max="13825" width="5.375" style="207" customWidth="1"/>
    <col min="13826" max="13827" width="12.5" style="207" customWidth="1"/>
    <col min="13828" max="13828" width="6.625" style="207" customWidth="1"/>
    <col min="13829" max="13829" width="9.375" style="207" customWidth="1"/>
    <col min="13830" max="13831" width="18.375" style="207" customWidth="1"/>
    <col min="13832" max="13832" width="13.25" style="207" customWidth="1"/>
    <col min="13833" max="13833" width="18.25" style="207" customWidth="1"/>
    <col min="13834" max="14076" width="9" style="207"/>
    <col min="14077" max="14077" width="13.125" style="207" customWidth="1"/>
    <col min="14078" max="14078" width="5.375" style="207" customWidth="1"/>
    <col min="14079" max="14079" width="12.5" style="207" customWidth="1"/>
    <col min="14080" max="14080" width="12.25" style="207" customWidth="1"/>
    <col min="14081" max="14081" width="5.375" style="207" customWidth="1"/>
    <col min="14082" max="14083" width="12.5" style="207" customWidth="1"/>
    <col min="14084" max="14084" width="6.625" style="207" customWidth="1"/>
    <col min="14085" max="14085" width="9.375" style="207" customWidth="1"/>
    <col min="14086" max="14087" width="18.375" style="207" customWidth="1"/>
    <col min="14088" max="14088" width="13.25" style="207" customWidth="1"/>
    <col min="14089" max="14089" width="18.25" style="207" customWidth="1"/>
    <col min="14090" max="14332" width="9" style="207"/>
    <col min="14333" max="14333" width="13.125" style="207" customWidth="1"/>
    <col min="14334" max="14334" width="5.375" style="207" customWidth="1"/>
    <col min="14335" max="14335" width="12.5" style="207" customWidth="1"/>
    <col min="14336" max="14336" width="12.25" style="207" customWidth="1"/>
    <col min="14337" max="14337" width="5.375" style="207" customWidth="1"/>
    <col min="14338" max="14339" width="12.5" style="207" customWidth="1"/>
    <col min="14340" max="14340" width="6.625" style="207" customWidth="1"/>
    <col min="14341" max="14341" width="9.375" style="207" customWidth="1"/>
    <col min="14342" max="14343" width="18.375" style="207" customWidth="1"/>
    <col min="14344" max="14344" width="13.25" style="207" customWidth="1"/>
    <col min="14345" max="14345" width="18.25" style="207" customWidth="1"/>
    <col min="14346" max="14588" width="9" style="207"/>
    <col min="14589" max="14589" width="13.125" style="207" customWidth="1"/>
    <col min="14590" max="14590" width="5.375" style="207" customWidth="1"/>
    <col min="14591" max="14591" width="12.5" style="207" customWidth="1"/>
    <col min="14592" max="14592" width="12.25" style="207" customWidth="1"/>
    <col min="14593" max="14593" width="5.375" style="207" customWidth="1"/>
    <col min="14594" max="14595" width="12.5" style="207" customWidth="1"/>
    <col min="14596" max="14596" width="6.625" style="207" customWidth="1"/>
    <col min="14597" max="14597" width="9.375" style="207" customWidth="1"/>
    <col min="14598" max="14599" width="18.375" style="207" customWidth="1"/>
    <col min="14600" max="14600" width="13.25" style="207" customWidth="1"/>
    <col min="14601" max="14601" width="18.25" style="207" customWidth="1"/>
    <col min="14602" max="14844" width="9" style="207"/>
    <col min="14845" max="14845" width="13.125" style="207" customWidth="1"/>
    <col min="14846" max="14846" width="5.375" style="207" customWidth="1"/>
    <col min="14847" max="14847" width="12.5" style="207" customWidth="1"/>
    <col min="14848" max="14848" width="12.25" style="207" customWidth="1"/>
    <col min="14849" max="14849" width="5.375" style="207" customWidth="1"/>
    <col min="14850" max="14851" width="12.5" style="207" customWidth="1"/>
    <col min="14852" max="14852" width="6.625" style="207" customWidth="1"/>
    <col min="14853" max="14853" width="9.375" style="207" customWidth="1"/>
    <col min="14854" max="14855" width="18.375" style="207" customWidth="1"/>
    <col min="14856" max="14856" width="13.25" style="207" customWidth="1"/>
    <col min="14857" max="14857" width="18.25" style="207" customWidth="1"/>
    <col min="14858" max="15100" width="9" style="207"/>
    <col min="15101" max="15101" width="13.125" style="207" customWidth="1"/>
    <col min="15102" max="15102" width="5.375" style="207" customWidth="1"/>
    <col min="15103" max="15103" width="12.5" style="207" customWidth="1"/>
    <col min="15104" max="15104" width="12.25" style="207" customWidth="1"/>
    <col min="15105" max="15105" width="5.375" style="207" customWidth="1"/>
    <col min="15106" max="15107" width="12.5" style="207" customWidth="1"/>
    <col min="15108" max="15108" width="6.625" style="207" customWidth="1"/>
    <col min="15109" max="15109" width="9.375" style="207" customWidth="1"/>
    <col min="15110" max="15111" width="18.375" style="207" customWidth="1"/>
    <col min="15112" max="15112" width="13.25" style="207" customWidth="1"/>
    <col min="15113" max="15113" width="18.25" style="207" customWidth="1"/>
    <col min="15114" max="15356" width="9" style="207"/>
    <col min="15357" max="15357" width="13.125" style="207" customWidth="1"/>
    <col min="15358" max="15358" width="5.375" style="207" customWidth="1"/>
    <col min="15359" max="15359" width="12.5" style="207" customWidth="1"/>
    <col min="15360" max="15360" width="12.25" style="207" customWidth="1"/>
    <col min="15361" max="15361" width="5.375" style="207" customWidth="1"/>
    <col min="15362" max="15363" width="12.5" style="207" customWidth="1"/>
    <col min="15364" max="15364" width="6.625" style="207" customWidth="1"/>
    <col min="15365" max="15365" width="9.375" style="207" customWidth="1"/>
    <col min="15366" max="15367" width="18.375" style="207" customWidth="1"/>
    <col min="15368" max="15368" width="13.25" style="207" customWidth="1"/>
    <col min="15369" max="15369" width="18.25" style="207" customWidth="1"/>
    <col min="15370" max="15612" width="9" style="207"/>
    <col min="15613" max="15613" width="13.125" style="207" customWidth="1"/>
    <col min="15614" max="15614" width="5.375" style="207" customWidth="1"/>
    <col min="15615" max="15615" width="12.5" style="207" customWidth="1"/>
    <col min="15616" max="15616" width="12.25" style="207" customWidth="1"/>
    <col min="15617" max="15617" width="5.375" style="207" customWidth="1"/>
    <col min="15618" max="15619" width="12.5" style="207" customWidth="1"/>
    <col min="15620" max="15620" width="6.625" style="207" customWidth="1"/>
    <col min="15621" max="15621" width="9.375" style="207" customWidth="1"/>
    <col min="15622" max="15623" width="18.375" style="207" customWidth="1"/>
    <col min="15624" max="15624" width="13.25" style="207" customWidth="1"/>
    <col min="15625" max="15625" width="18.25" style="207" customWidth="1"/>
    <col min="15626" max="15868" width="9" style="207"/>
    <col min="15869" max="15869" width="13.125" style="207" customWidth="1"/>
    <col min="15870" max="15870" width="5.375" style="207" customWidth="1"/>
    <col min="15871" max="15871" width="12.5" style="207" customWidth="1"/>
    <col min="15872" max="15872" width="12.25" style="207" customWidth="1"/>
    <col min="15873" max="15873" width="5.375" style="207" customWidth="1"/>
    <col min="15874" max="15875" width="12.5" style="207" customWidth="1"/>
    <col min="15876" max="15876" width="6.625" style="207" customWidth="1"/>
    <col min="15877" max="15877" width="9.375" style="207" customWidth="1"/>
    <col min="15878" max="15879" width="18.375" style="207" customWidth="1"/>
    <col min="15880" max="15880" width="13.25" style="207" customWidth="1"/>
    <col min="15881" max="15881" width="18.25" style="207" customWidth="1"/>
    <col min="15882" max="16124" width="9" style="207"/>
    <col min="16125" max="16125" width="13.125" style="207" customWidth="1"/>
    <col min="16126" max="16126" width="5.375" style="207" customWidth="1"/>
    <col min="16127" max="16127" width="12.5" style="207" customWidth="1"/>
    <col min="16128" max="16128" width="12.25" style="207" customWidth="1"/>
    <col min="16129" max="16129" width="5.375" style="207" customWidth="1"/>
    <col min="16130" max="16131" width="12.5" style="207" customWidth="1"/>
    <col min="16132" max="16132" width="6.625" style="207" customWidth="1"/>
    <col min="16133" max="16133" width="9.375" style="207" customWidth="1"/>
    <col min="16134" max="16135" width="18.375" style="207" customWidth="1"/>
    <col min="16136" max="16136" width="13.25" style="207" customWidth="1"/>
    <col min="16137" max="16137" width="18.25" style="207" customWidth="1"/>
    <col min="16138" max="16384" width="9" style="207"/>
  </cols>
  <sheetData>
    <row r="1" spans="1:8" ht="38.25" customHeight="1" thickBot="1" x14ac:dyDescent="0.2">
      <c r="A1" s="262" t="s">
        <v>215</v>
      </c>
      <c r="B1" s="259" t="s">
        <v>213</v>
      </c>
      <c r="C1" s="261" t="s">
        <v>214</v>
      </c>
      <c r="D1" s="260" t="s">
        <v>211</v>
      </c>
      <c r="E1" s="259" t="s">
        <v>213</v>
      </c>
      <c r="F1" s="258" t="s">
        <v>212</v>
      </c>
      <c r="G1" s="257" t="s">
        <v>211</v>
      </c>
      <c r="H1" s="207"/>
    </row>
    <row r="2" spans="1:8" ht="16.5" customHeight="1" x14ac:dyDescent="0.15">
      <c r="A2" s="256">
        <v>1</v>
      </c>
      <c r="B2" s="253"/>
      <c r="C2" s="255">
        <v>6160</v>
      </c>
      <c r="D2" s="254">
        <f>ROUNDDOWN(C2*0.95,0)</f>
        <v>5852</v>
      </c>
      <c r="E2" s="253"/>
      <c r="F2" s="252">
        <v>5060</v>
      </c>
      <c r="G2" s="251">
        <f>ROUNDDOWN(F2*0.95,0)</f>
        <v>4807</v>
      </c>
      <c r="H2" s="207"/>
    </row>
    <row r="3" spans="1:8" ht="16.5" customHeight="1" x14ac:dyDescent="0.15">
      <c r="A3" s="229">
        <v>2</v>
      </c>
      <c r="B3" s="223"/>
      <c r="C3" s="228">
        <v>6160</v>
      </c>
      <c r="D3" s="250">
        <v>5745</v>
      </c>
      <c r="E3" s="223"/>
      <c r="F3" s="226">
        <v>5060</v>
      </c>
      <c r="G3" s="225">
        <v>4719</v>
      </c>
      <c r="H3" s="207"/>
    </row>
    <row r="4" spans="1:8" ht="16.5" customHeight="1" x14ac:dyDescent="0.15">
      <c r="A4" s="229">
        <v>3</v>
      </c>
      <c r="B4" s="223"/>
      <c r="C4" s="228">
        <v>6160</v>
      </c>
      <c r="D4" s="250">
        <v>5745</v>
      </c>
      <c r="E4" s="223"/>
      <c r="F4" s="226">
        <v>5060</v>
      </c>
      <c r="G4" s="225">
        <v>4719</v>
      </c>
      <c r="H4" s="207"/>
    </row>
    <row r="5" spans="1:8" ht="16.5" customHeight="1" x14ac:dyDescent="0.15">
      <c r="A5" s="229">
        <v>4</v>
      </c>
      <c r="B5" s="223"/>
      <c r="C5" s="228">
        <v>6160</v>
      </c>
      <c r="D5" s="250">
        <v>5745</v>
      </c>
      <c r="E5" s="223"/>
      <c r="F5" s="226">
        <v>5060</v>
      </c>
      <c r="G5" s="225">
        <v>4719</v>
      </c>
      <c r="H5" s="207"/>
    </row>
    <row r="6" spans="1:8" ht="16.5" customHeight="1" x14ac:dyDescent="0.15">
      <c r="A6" s="229">
        <v>5</v>
      </c>
      <c r="B6" s="223"/>
      <c r="C6" s="228">
        <v>6160</v>
      </c>
      <c r="D6" s="250">
        <v>5745</v>
      </c>
      <c r="E6" s="223"/>
      <c r="F6" s="226">
        <v>5060</v>
      </c>
      <c r="G6" s="225">
        <v>4719</v>
      </c>
      <c r="H6" s="207"/>
    </row>
    <row r="7" spans="1:8" ht="16.5" customHeight="1" x14ac:dyDescent="0.15">
      <c r="A7" s="229">
        <v>6</v>
      </c>
      <c r="B7" s="248"/>
      <c r="C7" s="228">
        <f>$C2+$B$17</f>
        <v>6270</v>
      </c>
      <c r="D7" s="227">
        <f t="shared" ref="D7:D42" si="0">ROUNDDOWN(C7*0.95,0)</f>
        <v>5956</v>
      </c>
      <c r="E7" s="223"/>
      <c r="F7" s="226">
        <f>$F2+$E$17</f>
        <v>5148</v>
      </c>
      <c r="G7" s="225">
        <f t="shared" ref="G7:G42" si="1">ROUNDDOWN(F7*0.95,0)</f>
        <v>4890</v>
      </c>
      <c r="H7" s="207"/>
    </row>
    <row r="8" spans="1:8" ht="16.5" customHeight="1" x14ac:dyDescent="0.15">
      <c r="A8" s="229">
        <v>7</v>
      </c>
      <c r="B8" s="248"/>
      <c r="C8" s="228">
        <f t="shared" ref="C8:C31" si="2">$C7+$B$17</f>
        <v>6380</v>
      </c>
      <c r="D8" s="221">
        <f t="shared" si="0"/>
        <v>6061</v>
      </c>
      <c r="E8" s="220"/>
      <c r="F8" s="226">
        <f t="shared" ref="F8:F31" si="3">$F7+$E$17</f>
        <v>5236</v>
      </c>
      <c r="G8" s="218">
        <f t="shared" si="1"/>
        <v>4974</v>
      </c>
      <c r="H8" s="207"/>
    </row>
    <row r="9" spans="1:8" ht="16.5" customHeight="1" x14ac:dyDescent="0.15">
      <c r="A9" s="229">
        <v>8</v>
      </c>
      <c r="B9" s="248"/>
      <c r="C9" s="228">
        <f t="shared" si="2"/>
        <v>6490</v>
      </c>
      <c r="D9" s="221">
        <f t="shared" si="0"/>
        <v>6165</v>
      </c>
      <c r="E9" s="220"/>
      <c r="F9" s="226">
        <f t="shared" si="3"/>
        <v>5324</v>
      </c>
      <c r="G9" s="218">
        <f t="shared" si="1"/>
        <v>5057</v>
      </c>
      <c r="H9" s="207"/>
    </row>
    <row r="10" spans="1:8" ht="16.5" customHeight="1" x14ac:dyDescent="0.15">
      <c r="A10" s="229">
        <v>9</v>
      </c>
      <c r="B10" s="248"/>
      <c r="C10" s="228">
        <f t="shared" si="2"/>
        <v>6600</v>
      </c>
      <c r="D10" s="221">
        <f t="shared" si="0"/>
        <v>6270</v>
      </c>
      <c r="E10" s="220"/>
      <c r="F10" s="226">
        <f t="shared" si="3"/>
        <v>5412</v>
      </c>
      <c r="G10" s="218">
        <f t="shared" si="1"/>
        <v>5141</v>
      </c>
      <c r="H10" s="207"/>
    </row>
    <row r="11" spans="1:8" ht="16.5" customHeight="1" x14ac:dyDescent="0.15">
      <c r="A11" s="229">
        <v>10</v>
      </c>
      <c r="B11" s="248"/>
      <c r="C11" s="228">
        <f t="shared" si="2"/>
        <v>6710</v>
      </c>
      <c r="D11" s="221">
        <f t="shared" si="0"/>
        <v>6374</v>
      </c>
      <c r="E11" s="220"/>
      <c r="F11" s="226">
        <f t="shared" si="3"/>
        <v>5500</v>
      </c>
      <c r="G11" s="218">
        <f t="shared" si="1"/>
        <v>5225</v>
      </c>
      <c r="H11" s="207"/>
    </row>
    <row r="12" spans="1:8" ht="16.5" customHeight="1" x14ac:dyDescent="0.15">
      <c r="A12" s="229">
        <v>11</v>
      </c>
      <c r="B12" s="248"/>
      <c r="C12" s="228">
        <f t="shared" si="2"/>
        <v>6820</v>
      </c>
      <c r="D12" s="221">
        <f t="shared" si="0"/>
        <v>6479</v>
      </c>
      <c r="E12" s="249"/>
      <c r="F12" s="226">
        <f t="shared" si="3"/>
        <v>5588</v>
      </c>
      <c r="G12" s="218">
        <f t="shared" si="1"/>
        <v>5308</v>
      </c>
      <c r="H12" s="207"/>
    </row>
    <row r="13" spans="1:8" ht="16.5" customHeight="1" x14ac:dyDescent="0.15">
      <c r="A13" s="229">
        <v>12</v>
      </c>
      <c r="B13" s="248"/>
      <c r="C13" s="228">
        <f t="shared" si="2"/>
        <v>6930</v>
      </c>
      <c r="D13" s="221">
        <f t="shared" si="0"/>
        <v>6583</v>
      </c>
      <c r="E13" s="220"/>
      <c r="F13" s="226">
        <f t="shared" si="3"/>
        <v>5676</v>
      </c>
      <c r="G13" s="218">
        <f t="shared" si="1"/>
        <v>5392</v>
      </c>
      <c r="H13" s="207"/>
    </row>
    <row r="14" spans="1:8" ht="16.5" customHeight="1" x14ac:dyDescent="0.15">
      <c r="A14" s="229">
        <v>13</v>
      </c>
      <c r="B14" s="248"/>
      <c r="C14" s="228">
        <f t="shared" si="2"/>
        <v>7040</v>
      </c>
      <c r="D14" s="221">
        <f t="shared" si="0"/>
        <v>6688</v>
      </c>
      <c r="E14" s="220"/>
      <c r="F14" s="226">
        <f t="shared" si="3"/>
        <v>5764</v>
      </c>
      <c r="G14" s="218">
        <f t="shared" si="1"/>
        <v>5475</v>
      </c>
      <c r="H14" s="207"/>
    </row>
    <row r="15" spans="1:8" ht="16.5" customHeight="1" x14ac:dyDescent="0.15">
      <c r="A15" s="229">
        <v>14</v>
      </c>
      <c r="B15" s="248"/>
      <c r="C15" s="228">
        <f t="shared" si="2"/>
        <v>7150</v>
      </c>
      <c r="D15" s="221">
        <f t="shared" si="0"/>
        <v>6792</v>
      </c>
      <c r="E15" s="220"/>
      <c r="F15" s="226">
        <f t="shared" si="3"/>
        <v>5852</v>
      </c>
      <c r="G15" s="218">
        <f t="shared" si="1"/>
        <v>5559</v>
      </c>
      <c r="H15" s="207"/>
    </row>
    <row r="16" spans="1:8" ht="16.5" customHeight="1" x14ac:dyDescent="0.15">
      <c r="A16" s="229">
        <v>15</v>
      </c>
      <c r="B16" s="248"/>
      <c r="C16" s="228">
        <f t="shared" si="2"/>
        <v>7260</v>
      </c>
      <c r="D16" s="221">
        <f t="shared" si="0"/>
        <v>6897</v>
      </c>
      <c r="E16" s="220"/>
      <c r="F16" s="226">
        <f t="shared" si="3"/>
        <v>5940</v>
      </c>
      <c r="G16" s="218">
        <f t="shared" si="1"/>
        <v>5643</v>
      </c>
      <c r="H16" s="207"/>
    </row>
    <row r="17" spans="1:8" ht="16.5" customHeight="1" x14ac:dyDescent="0.15">
      <c r="A17" s="229">
        <v>16</v>
      </c>
      <c r="B17" s="223">
        <v>110</v>
      </c>
      <c r="C17" s="228">
        <f t="shared" si="2"/>
        <v>7370</v>
      </c>
      <c r="D17" s="221">
        <f t="shared" si="0"/>
        <v>7001</v>
      </c>
      <c r="E17" s="230">
        <v>88</v>
      </c>
      <c r="F17" s="226">
        <f t="shared" si="3"/>
        <v>6028</v>
      </c>
      <c r="G17" s="218">
        <f t="shared" si="1"/>
        <v>5726</v>
      </c>
      <c r="H17" s="207"/>
    </row>
    <row r="18" spans="1:8" ht="16.5" customHeight="1" x14ac:dyDescent="0.15">
      <c r="A18" s="229">
        <v>17</v>
      </c>
      <c r="B18" s="405" t="s">
        <v>210</v>
      </c>
      <c r="C18" s="228">
        <f t="shared" si="2"/>
        <v>7480</v>
      </c>
      <c r="D18" s="221">
        <f t="shared" si="0"/>
        <v>7106</v>
      </c>
      <c r="E18" s="405" t="s">
        <v>210</v>
      </c>
      <c r="F18" s="226">
        <f t="shared" si="3"/>
        <v>6116</v>
      </c>
      <c r="G18" s="218">
        <f t="shared" si="1"/>
        <v>5810</v>
      </c>
      <c r="H18" s="207"/>
    </row>
    <row r="19" spans="1:8" ht="16.5" customHeight="1" x14ac:dyDescent="0.15">
      <c r="A19" s="229">
        <v>18</v>
      </c>
      <c r="B19" s="405"/>
      <c r="C19" s="228">
        <f t="shared" si="2"/>
        <v>7590</v>
      </c>
      <c r="D19" s="221">
        <f t="shared" si="0"/>
        <v>7210</v>
      </c>
      <c r="E19" s="405"/>
      <c r="F19" s="226">
        <f t="shared" si="3"/>
        <v>6204</v>
      </c>
      <c r="G19" s="218">
        <f t="shared" si="1"/>
        <v>5893</v>
      </c>
      <c r="H19" s="207"/>
    </row>
    <row r="20" spans="1:8" ht="16.5" customHeight="1" x14ac:dyDescent="0.15">
      <c r="A20" s="229">
        <v>19</v>
      </c>
      <c r="B20" s="405"/>
      <c r="C20" s="228">
        <f t="shared" si="2"/>
        <v>7700</v>
      </c>
      <c r="D20" s="221">
        <f t="shared" si="0"/>
        <v>7315</v>
      </c>
      <c r="E20" s="405"/>
      <c r="F20" s="226">
        <f t="shared" si="3"/>
        <v>6292</v>
      </c>
      <c r="G20" s="218">
        <f t="shared" si="1"/>
        <v>5977</v>
      </c>
      <c r="H20" s="207"/>
    </row>
    <row r="21" spans="1:8" ht="16.5" customHeight="1" x14ac:dyDescent="0.15">
      <c r="A21" s="229">
        <v>20</v>
      </c>
      <c r="B21" s="405"/>
      <c r="C21" s="228">
        <f t="shared" si="2"/>
        <v>7810</v>
      </c>
      <c r="D21" s="221">
        <f t="shared" si="0"/>
        <v>7419</v>
      </c>
      <c r="E21" s="405"/>
      <c r="F21" s="226">
        <f t="shared" si="3"/>
        <v>6380</v>
      </c>
      <c r="G21" s="218">
        <f t="shared" si="1"/>
        <v>6061</v>
      </c>
      <c r="H21" s="207"/>
    </row>
    <row r="22" spans="1:8" ht="16.5" customHeight="1" x14ac:dyDescent="0.15">
      <c r="A22" s="229">
        <v>21</v>
      </c>
      <c r="B22" s="405"/>
      <c r="C22" s="228">
        <f t="shared" si="2"/>
        <v>7920</v>
      </c>
      <c r="D22" s="221">
        <f t="shared" si="0"/>
        <v>7524</v>
      </c>
      <c r="E22" s="405"/>
      <c r="F22" s="226">
        <f t="shared" si="3"/>
        <v>6468</v>
      </c>
      <c r="G22" s="218">
        <f t="shared" si="1"/>
        <v>6144</v>
      </c>
      <c r="H22" s="207"/>
    </row>
    <row r="23" spans="1:8" ht="16.5" customHeight="1" x14ac:dyDescent="0.15">
      <c r="A23" s="229">
        <v>22</v>
      </c>
      <c r="B23" s="405"/>
      <c r="C23" s="228">
        <f t="shared" si="2"/>
        <v>8030</v>
      </c>
      <c r="D23" s="221">
        <f t="shared" si="0"/>
        <v>7628</v>
      </c>
      <c r="E23" s="405"/>
      <c r="F23" s="226">
        <f t="shared" si="3"/>
        <v>6556</v>
      </c>
      <c r="G23" s="218">
        <f t="shared" si="1"/>
        <v>6228</v>
      </c>
      <c r="H23" s="207"/>
    </row>
    <row r="24" spans="1:8" ht="16.5" customHeight="1" x14ac:dyDescent="0.15">
      <c r="A24" s="229">
        <v>23</v>
      </c>
      <c r="B24" s="405"/>
      <c r="C24" s="228">
        <f t="shared" si="2"/>
        <v>8140</v>
      </c>
      <c r="D24" s="221">
        <f t="shared" si="0"/>
        <v>7733</v>
      </c>
      <c r="E24" s="405"/>
      <c r="F24" s="226">
        <f t="shared" si="3"/>
        <v>6644</v>
      </c>
      <c r="G24" s="218">
        <f t="shared" si="1"/>
        <v>6311</v>
      </c>
      <c r="H24" s="207"/>
    </row>
    <row r="25" spans="1:8" ht="16.5" customHeight="1" x14ac:dyDescent="0.15">
      <c r="A25" s="229">
        <v>24</v>
      </c>
      <c r="B25" s="405"/>
      <c r="C25" s="228">
        <f t="shared" si="2"/>
        <v>8250</v>
      </c>
      <c r="D25" s="221">
        <f t="shared" si="0"/>
        <v>7837</v>
      </c>
      <c r="E25" s="405"/>
      <c r="F25" s="226">
        <f t="shared" si="3"/>
        <v>6732</v>
      </c>
      <c r="G25" s="218">
        <f t="shared" si="1"/>
        <v>6395</v>
      </c>
      <c r="H25" s="207"/>
    </row>
    <row r="26" spans="1:8" ht="16.5" customHeight="1" x14ac:dyDescent="0.15">
      <c r="A26" s="229">
        <v>25</v>
      </c>
      <c r="B26" s="405"/>
      <c r="C26" s="228">
        <f t="shared" si="2"/>
        <v>8360</v>
      </c>
      <c r="D26" s="221">
        <f t="shared" si="0"/>
        <v>7942</v>
      </c>
      <c r="E26" s="405"/>
      <c r="F26" s="226">
        <f t="shared" si="3"/>
        <v>6820</v>
      </c>
      <c r="G26" s="218">
        <f t="shared" si="1"/>
        <v>6479</v>
      </c>
      <c r="H26" s="207"/>
    </row>
    <row r="27" spans="1:8" ht="16.5" customHeight="1" x14ac:dyDescent="0.15">
      <c r="A27" s="229">
        <v>26</v>
      </c>
      <c r="B27" s="405"/>
      <c r="C27" s="228">
        <f t="shared" si="2"/>
        <v>8470</v>
      </c>
      <c r="D27" s="221">
        <f t="shared" si="0"/>
        <v>8046</v>
      </c>
      <c r="E27" s="405"/>
      <c r="F27" s="226">
        <f t="shared" si="3"/>
        <v>6908</v>
      </c>
      <c r="G27" s="218">
        <f t="shared" si="1"/>
        <v>6562</v>
      </c>
      <c r="H27" s="207"/>
    </row>
    <row r="28" spans="1:8" ht="16.5" customHeight="1" x14ac:dyDescent="0.15">
      <c r="A28" s="229">
        <v>27</v>
      </c>
      <c r="B28" s="405"/>
      <c r="C28" s="228">
        <f t="shared" si="2"/>
        <v>8580</v>
      </c>
      <c r="D28" s="221">
        <f t="shared" si="0"/>
        <v>8151</v>
      </c>
      <c r="E28" s="405"/>
      <c r="F28" s="226">
        <f t="shared" si="3"/>
        <v>6996</v>
      </c>
      <c r="G28" s="218">
        <f t="shared" si="1"/>
        <v>6646</v>
      </c>
      <c r="H28" s="207"/>
    </row>
    <row r="29" spans="1:8" ht="16.5" customHeight="1" x14ac:dyDescent="0.15">
      <c r="A29" s="229">
        <v>28</v>
      </c>
      <c r="B29" s="405"/>
      <c r="C29" s="228">
        <f t="shared" si="2"/>
        <v>8690</v>
      </c>
      <c r="D29" s="221">
        <f t="shared" si="0"/>
        <v>8255</v>
      </c>
      <c r="E29" s="405"/>
      <c r="F29" s="226">
        <f t="shared" si="3"/>
        <v>7084</v>
      </c>
      <c r="G29" s="218">
        <f t="shared" si="1"/>
        <v>6729</v>
      </c>
      <c r="H29" s="207"/>
    </row>
    <row r="30" spans="1:8" ht="16.5" customHeight="1" x14ac:dyDescent="0.15">
      <c r="A30" s="231">
        <v>29</v>
      </c>
      <c r="B30" s="244"/>
      <c r="C30" s="228">
        <f t="shared" si="2"/>
        <v>8800</v>
      </c>
      <c r="D30" s="221">
        <f t="shared" si="0"/>
        <v>8360</v>
      </c>
      <c r="E30" s="244"/>
      <c r="F30" s="226">
        <f t="shared" si="3"/>
        <v>7172</v>
      </c>
      <c r="G30" s="218">
        <f t="shared" si="1"/>
        <v>6813</v>
      </c>
      <c r="H30" s="207"/>
    </row>
    <row r="31" spans="1:8" ht="16.5" customHeight="1" thickBot="1" x14ac:dyDescent="0.2">
      <c r="A31" s="247">
        <v>30</v>
      </c>
      <c r="B31" s="244"/>
      <c r="C31" s="246">
        <f t="shared" si="2"/>
        <v>8910</v>
      </c>
      <c r="D31" s="245">
        <f t="shared" si="0"/>
        <v>8464</v>
      </c>
      <c r="E31" s="244"/>
      <c r="F31" s="243">
        <f t="shared" si="3"/>
        <v>7260</v>
      </c>
      <c r="G31" s="242">
        <f t="shared" si="1"/>
        <v>6897</v>
      </c>
      <c r="H31" s="207"/>
    </row>
    <row r="32" spans="1:8" ht="16.5" customHeight="1" thickTop="1" x14ac:dyDescent="0.15">
      <c r="A32" s="241">
        <v>60</v>
      </c>
      <c r="B32" s="264">
        <v>88</v>
      </c>
      <c r="C32" s="240">
        <v>11550</v>
      </c>
      <c r="D32" s="239">
        <f t="shared" si="0"/>
        <v>10972</v>
      </c>
      <c r="E32" s="648">
        <v>66</v>
      </c>
      <c r="F32" s="238">
        <v>9240</v>
      </c>
      <c r="G32" s="237">
        <f t="shared" si="1"/>
        <v>8778</v>
      </c>
      <c r="H32" s="207"/>
    </row>
    <row r="33" spans="1:8" ht="16.5" customHeight="1" thickBot="1" x14ac:dyDescent="0.2">
      <c r="A33" s="236">
        <v>90</v>
      </c>
      <c r="B33" s="263"/>
      <c r="C33" s="235">
        <f>C32+$B$32*30</f>
        <v>14190</v>
      </c>
      <c r="D33" s="234">
        <f t="shared" si="0"/>
        <v>13480</v>
      </c>
      <c r="E33" s="649"/>
      <c r="F33" s="233">
        <f>F32+$E$32*30</f>
        <v>11220</v>
      </c>
      <c r="G33" s="232">
        <f t="shared" si="1"/>
        <v>10659</v>
      </c>
      <c r="H33" s="207"/>
    </row>
    <row r="34" spans="1:8" ht="16.5" customHeight="1" thickTop="1" x14ac:dyDescent="0.15">
      <c r="A34" s="229">
        <v>120</v>
      </c>
      <c r="B34" s="223"/>
      <c r="C34" s="228">
        <v>16170</v>
      </c>
      <c r="D34" s="227">
        <f t="shared" si="0"/>
        <v>15361</v>
      </c>
      <c r="E34" s="230"/>
      <c r="F34" s="226">
        <v>12540</v>
      </c>
      <c r="G34" s="225">
        <f t="shared" si="1"/>
        <v>11913</v>
      </c>
      <c r="H34" s="207"/>
    </row>
    <row r="35" spans="1:8" ht="16.5" customHeight="1" x14ac:dyDescent="0.15">
      <c r="A35" s="224">
        <v>150</v>
      </c>
      <c r="B35" s="223"/>
      <c r="C35" s="222">
        <f t="shared" ref="C35:C42" si="4">C34+$B$37*30</f>
        <v>18150</v>
      </c>
      <c r="D35" s="221">
        <f t="shared" si="0"/>
        <v>17242</v>
      </c>
      <c r="E35" s="230"/>
      <c r="F35" s="219">
        <f t="shared" ref="F35:F42" si="5">F34+$E$37*30</f>
        <v>13860</v>
      </c>
      <c r="G35" s="218">
        <f t="shared" si="1"/>
        <v>13167</v>
      </c>
      <c r="H35" s="207"/>
    </row>
    <row r="36" spans="1:8" ht="16.5" customHeight="1" x14ac:dyDescent="0.15">
      <c r="A36" s="231">
        <v>180</v>
      </c>
      <c r="B36" s="223"/>
      <c r="C36" s="228">
        <f t="shared" si="4"/>
        <v>20130</v>
      </c>
      <c r="D36" s="227">
        <f t="shared" si="0"/>
        <v>19123</v>
      </c>
      <c r="E36" s="230"/>
      <c r="F36" s="226">
        <f t="shared" si="5"/>
        <v>15180</v>
      </c>
      <c r="G36" s="225">
        <f t="shared" si="1"/>
        <v>14421</v>
      </c>
      <c r="H36" s="207"/>
    </row>
    <row r="37" spans="1:8" ht="16.5" customHeight="1" x14ac:dyDescent="0.15">
      <c r="A37" s="224">
        <v>210</v>
      </c>
      <c r="B37" s="223">
        <v>66</v>
      </c>
      <c r="C37" s="222">
        <f t="shared" si="4"/>
        <v>22110</v>
      </c>
      <c r="D37" s="221">
        <f t="shared" si="0"/>
        <v>21004</v>
      </c>
      <c r="E37" s="230">
        <v>44</v>
      </c>
      <c r="F37" s="219">
        <f t="shared" si="5"/>
        <v>16500</v>
      </c>
      <c r="G37" s="218">
        <f t="shared" si="1"/>
        <v>15675</v>
      </c>
      <c r="H37" s="207"/>
    </row>
    <row r="38" spans="1:8" ht="16.5" customHeight="1" x14ac:dyDescent="0.15">
      <c r="A38" s="229">
        <v>240</v>
      </c>
      <c r="B38" s="223"/>
      <c r="C38" s="228">
        <f t="shared" si="4"/>
        <v>24090</v>
      </c>
      <c r="D38" s="227">
        <f t="shared" si="0"/>
        <v>22885</v>
      </c>
      <c r="E38" s="230"/>
      <c r="F38" s="226">
        <f t="shared" si="5"/>
        <v>17820</v>
      </c>
      <c r="G38" s="225">
        <f t="shared" si="1"/>
        <v>16929</v>
      </c>
      <c r="H38" s="207"/>
    </row>
    <row r="39" spans="1:8" ht="16.5" customHeight="1" x14ac:dyDescent="0.15">
      <c r="A39" s="224">
        <v>270</v>
      </c>
      <c r="B39" s="223"/>
      <c r="C39" s="222">
        <f t="shared" si="4"/>
        <v>26070</v>
      </c>
      <c r="D39" s="221">
        <f t="shared" si="0"/>
        <v>24766</v>
      </c>
      <c r="E39" s="220"/>
      <c r="F39" s="219">
        <f t="shared" si="5"/>
        <v>19140</v>
      </c>
      <c r="G39" s="218">
        <f t="shared" si="1"/>
        <v>18183</v>
      </c>
      <c r="H39" s="207"/>
    </row>
    <row r="40" spans="1:8" ht="16.5" customHeight="1" x14ac:dyDescent="0.15">
      <c r="A40" s="229">
        <v>300</v>
      </c>
      <c r="B40" s="223"/>
      <c r="C40" s="228">
        <f t="shared" si="4"/>
        <v>28050</v>
      </c>
      <c r="D40" s="227">
        <f t="shared" si="0"/>
        <v>26647</v>
      </c>
      <c r="E40" s="220"/>
      <c r="F40" s="226">
        <f t="shared" si="5"/>
        <v>20460</v>
      </c>
      <c r="G40" s="225">
        <f t="shared" si="1"/>
        <v>19437</v>
      </c>
      <c r="H40" s="207"/>
    </row>
    <row r="41" spans="1:8" ht="16.5" customHeight="1" x14ac:dyDescent="0.15">
      <c r="A41" s="224">
        <v>330</v>
      </c>
      <c r="B41" s="223"/>
      <c r="C41" s="222">
        <f t="shared" si="4"/>
        <v>30030</v>
      </c>
      <c r="D41" s="221">
        <f t="shared" si="0"/>
        <v>28528</v>
      </c>
      <c r="E41" s="220"/>
      <c r="F41" s="219">
        <f t="shared" si="5"/>
        <v>21780</v>
      </c>
      <c r="G41" s="218">
        <f t="shared" si="1"/>
        <v>20691</v>
      </c>
      <c r="H41" s="207"/>
    </row>
    <row r="42" spans="1:8" ht="16.5" customHeight="1" thickBot="1" x14ac:dyDescent="0.2">
      <c r="A42" s="217">
        <v>360</v>
      </c>
      <c r="B42" s="216"/>
      <c r="C42" s="215">
        <f t="shared" si="4"/>
        <v>32010</v>
      </c>
      <c r="D42" s="214">
        <f t="shared" si="0"/>
        <v>30409</v>
      </c>
      <c r="E42" s="213"/>
      <c r="F42" s="212">
        <f t="shared" si="5"/>
        <v>23100</v>
      </c>
      <c r="G42" s="211">
        <f t="shared" si="1"/>
        <v>21945</v>
      </c>
      <c r="H42" s="207"/>
    </row>
  </sheetData>
  <mergeCells count="3">
    <mergeCell ref="B18:B29"/>
    <mergeCell ref="E18:E29"/>
    <mergeCell ref="E32:E33"/>
  </mergeCells>
  <phoneticPr fontId="2"/>
  <printOptions horizontalCentered="1"/>
  <pageMargins left="0" right="0" top="0.2" bottom="0.39370078740157483" header="0.51181102362204722" footer="0.51181102362204722"/>
  <pageSetup paperSize="9" scale="7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activeCell="H6" sqref="H6"/>
    </sheetView>
  </sheetViews>
  <sheetFormatPr defaultRowHeight="14.25" x14ac:dyDescent="0.15"/>
  <cols>
    <col min="1" max="1" width="9" style="283"/>
    <col min="2" max="2" width="9" style="282"/>
    <col min="3" max="3" width="0" style="280" hidden="1" customWidth="1"/>
    <col min="4" max="4" width="9" style="281" customWidth="1"/>
    <col min="5" max="16384" width="9" style="280"/>
  </cols>
  <sheetData>
    <row r="1" spans="1:4" ht="42" customHeight="1" x14ac:dyDescent="0.15">
      <c r="A1" s="650" t="s">
        <v>228</v>
      </c>
      <c r="B1" s="651"/>
      <c r="C1" s="295"/>
      <c r="D1" s="294" t="s">
        <v>227</v>
      </c>
    </row>
    <row r="2" spans="1:4" ht="15" customHeight="1" x14ac:dyDescent="0.15">
      <c r="A2" s="293" t="s">
        <v>103</v>
      </c>
      <c r="B2" s="292">
        <v>3800</v>
      </c>
      <c r="C2" s="291"/>
      <c r="D2" s="290">
        <f t="shared" ref="D2:D48" si="0">B2*1.1</f>
        <v>4180</v>
      </c>
    </row>
    <row r="3" spans="1:4" ht="15" customHeight="1" x14ac:dyDescent="0.15">
      <c r="A3" s="293" t="s">
        <v>104</v>
      </c>
      <c r="B3" s="292">
        <v>3000</v>
      </c>
      <c r="C3" s="291"/>
      <c r="D3" s="290">
        <f t="shared" si="0"/>
        <v>3300.0000000000005</v>
      </c>
    </row>
    <row r="4" spans="1:4" ht="15" customHeight="1" x14ac:dyDescent="0.15">
      <c r="A4" s="293" t="s">
        <v>151</v>
      </c>
      <c r="B4" s="292">
        <v>3000</v>
      </c>
      <c r="C4" s="291"/>
      <c r="D4" s="290">
        <f t="shared" si="0"/>
        <v>3300.0000000000005</v>
      </c>
    </row>
    <row r="5" spans="1:4" ht="15" customHeight="1" x14ac:dyDescent="0.15">
      <c r="A5" s="293" t="s">
        <v>105</v>
      </c>
      <c r="B5" s="292">
        <v>3000</v>
      </c>
      <c r="C5" s="291"/>
      <c r="D5" s="290">
        <f t="shared" si="0"/>
        <v>3300.0000000000005</v>
      </c>
    </row>
    <row r="6" spans="1:4" ht="15" customHeight="1" x14ac:dyDescent="0.15">
      <c r="A6" s="293" t="s">
        <v>107</v>
      </c>
      <c r="B6" s="292">
        <v>2700</v>
      </c>
      <c r="C6" s="291"/>
      <c r="D6" s="290">
        <f t="shared" si="0"/>
        <v>2970.0000000000005</v>
      </c>
    </row>
    <row r="7" spans="1:4" ht="15" customHeight="1" x14ac:dyDescent="0.15">
      <c r="A7" s="293" t="s">
        <v>106</v>
      </c>
      <c r="B7" s="292">
        <v>2700</v>
      </c>
      <c r="C7" s="291"/>
      <c r="D7" s="290">
        <f t="shared" si="0"/>
        <v>2970.0000000000005</v>
      </c>
    </row>
    <row r="8" spans="1:4" ht="15" customHeight="1" x14ac:dyDescent="0.15">
      <c r="A8" s="293" t="s">
        <v>108</v>
      </c>
      <c r="B8" s="292">
        <v>2700</v>
      </c>
      <c r="C8" s="291"/>
      <c r="D8" s="290">
        <f t="shared" si="0"/>
        <v>2970.0000000000005</v>
      </c>
    </row>
    <row r="9" spans="1:4" ht="15" customHeight="1" x14ac:dyDescent="0.15">
      <c r="A9" s="293" t="s">
        <v>113</v>
      </c>
      <c r="B9" s="292">
        <v>2300</v>
      </c>
      <c r="C9" s="291"/>
      <c r="D9" s="290">
        <f t="shared" si="0"/>
        <v>2530</v>
      </c>
    </row>
    <row r="10" spans="1:4" ht="15" customHeight="1" x14ac:dyDescent="0.15">
      <c r="A10" s="293" t="s">
        <v>114</v>
      </c>
      <c r="B10" s="292">
        <v>2300</v>
      </c>
      <c r="C10" s="291"/>
      <c r="D10" s="290">
        <f t="shared" si="0"/>
        <v>2530</v>
      </c>
    </row>
    <row r="11" spans="1:4" ht="15" customHeight="1" x14ac:dyDescent="0.15">
      <c r="A11" s="293" t="s">
        <v>115</v>
      </c>
      <c r="B11" s="292">
        <v>2300</v>
      </c>
      <c r="C11" s="291"/>
      <c r="D11" s="290">
        <f t="shared" si="0"/>
        <v>2530</v>
      </c>
    </row>
    <row r="12" spans="1:4" ht="15" customHeight="1" x14ac:dyDescent="0.15">
      <c r="A12" s="293" t="s">
        <v>112</v>
      </c>
      <c r="B12" s="292">
        <v>2300</v>
      </c>
      <c r="C12" s="291"/>
      <c r="D12" s="290">
        <f t="shared" si="0"/>
        <v>2530</v>
      </c>
    </row>
    <row r="13" spans="1:4" ht="15" customHeight="1" x14ac:dyDescent="0.15">
      <c r="A13" s="293" t="s">
        <v>111</v>
      </c>
      <c r="B13" s="292">
        <v>2300</v>
      </c>
      <c r="C13" s="291"/>
      <c r="D13" s="290">
        <f t="shared" si="0"/>
        <v>2530</v>
      </c>
    </row>
    <row r="14" spans="1:4" ht="15" customHeight="1" x14ac:dyDescent="0.15">
      <c r="A14" s="293" t="s">
        <v>109</v>
      </c>
      <c r="B14" s="292">
        <v>2300</v>
      </c>
      <c r="C14" s="291"/>
      <c r="D14" s="290">
        <f t="shared" si="0"/>
        <v>2530</v>
      </c>
    </row>
    <row r="15" spans="1:4" ht="15" customHeight="1" x14ac:dyDescent="0.15">
      <c r="A15" s="293" t="s">
        <v>110</v>
      </c>
      <c r="B15" s="292">
        <v>2300</v>
      </c>
      <c r="C15" s="291"/>
      <c r="D15" s="290">
        <f t="shared" si="0"/>
        <v>2530</v>
      </c>
    </row>
    <row r="16" spans="1:4" ht="15" customHeight="1" x14ac:dyDescent="0.15">
      <c r="A16" s="293" t="s">
        <v>152</v>
      </c>
      <c r="B16" s="292">
        <v>2300</v>
      </c>
      <c r="C16" s="291"/>
      <c r="D16" s="290">
        <f t="shared" si="0"/>
        <v>2530</v>
      </c>
    </row>
    <row r="17" spans="1:4" ht="15" customHeight="1" x14ac:dyDescent="0.15">
      <c r="A17" s="293" t="s">
        <v>153</v>
      </c>
      <c r="B17" s="292">
        <v>2300</v>
      </c>
      <c r="C17" s="291"/>
      <c r="D17" s="290">
        <f t="shared" si="0"/>
        <v>2530</v>
      </c>
    </row>
    <row r="18" spans="1:4" ht="15" customHeight="1" x14ac:dyDescent="0.15">
      <c r="A18" s="293" t="s">
        <v>154</v>
      </c>
      <c r="B18" s="292">
        <v>2300</v>
      </c>
      <c r="C18" s="291"/>
      <c r="D18" s="290">
        <f t="shared" si="0"/>
        <v>2530</v>
      </c>
    </row>
    <row r="19" spans="1:4" ht="15" customHeight="1" x14ac:dyDescent="0.15">
      <c r="A19" s="293" t="s">
        <v>118</v>
      </c>
      <c r="B19" s="292">
        <v>2300</v>
      </c>
      <c r="C19" s="291"/>
      <c r="D19" s="290">
        <f t="shared" si="0"/>
        <v>2530</v>
      </c>
    </row>
    <row r="20" spans="1:4" ht="15" customHeight="1" x14ac:dyDescent="0.15">
      <c r="A20" s="293" t="s">
        <v>116</v>
      </c>
      <c r="B20" s="292">
        <v>2300</v>
      </c>
      <c r="C20" s="291"/>
      <c r="D20" s="290">
        <f t="shared" si="0"/>
        <v>2530</v>
      </c>
    </row>
    <row r="21" spans="1:4" ht="15" customHeight="1" x14ac:dyDescent="0.15">
      <c r="A21" s="293" t="s">
        <v>117</v>
      </c>
      <c r="B21" s="292">
        <v>2300</v>
      </c>
      <c r="C21" s="291"/>
      <c r="D21" s="290">
        <f t="shared" si="0"/>
        <v>2530</v>
      </c>
    </row>
    <row r="22" spans="1:4" ht="15" customHeight="1" x14ac:dyDescent="0.15">
      <c r="A22" s="293" t="s">
        <v>122</v>
      </c>
      <c r="B22" s="292">
        <v>2300</v>
      </c>
      <c r="C22" s="291"/>
      <c r="D22" s="290">
        <f t="shared" si="0"/>
        <v>2530</v>
      </c>
    </row>
    <row r="23" spans="1:4" ht="15" customHeight="1" x14ac:dyDescent="0.15">
      <c r="A23" s="293" t="s">
        <v>119</v>
      </c>
      <c r="B23" s="292">
        <v>2300</v>
      </c>
      <c r="C23" s="291"/>
      <c r="D23" s="290">
        <f t="shared" si="0"/>
        <v>2530</v>
      </c>
    </row>
    <row r="24" spans="1:4" ht="15" customHeight="1" x14ac:dyDescent="0.15">
      <c r="A24" s="293" t="s">
        <v>120</v>
      </c>
      <c r="B24" s="292">
        <v>2300</v>
      </c>
      <c r="C24" s="291"/>
      <c r="D24" s="290">
        <f t="shared" si="0"/>
        <v>2530</v>
      </c>
    </row>
    <row r="25" spans="1:4" ht="15" customHeight="1" x14ac:dyDescent="0.15">
      <c r="A25" s="293" t="s">
        <v>121</v>
      </c>
      <c r="B25" s="292">
        <v>2300</v>
      </c>
      <c r="C25" s="291"/>
      <c r="D25" s="290">
        <f t="shared" si="0"/>
        <v>2530</v>
      </c>
    </row>
    <row r="26" spans="1:4" ht="15" customHeight="1" x14ac:dyDescent="0.15">
      <c r="A26" s="293" t="s">
        <v>125</v>
      </c>
      <c r="B26" s="292">
        <v>2300</v>
      </c>
      <c r="C26" s="291"/>
      <c r="D26" s="290">
        <f t="shared" si="0"/>
        <v>2530</v>
      </c>
    </row>
    <row r="27" spans="1:4" ht="15" customHeight="1" x14ac:dyDescent="0.15">
      <c r="A27" s="293" t="s">
        <v>124</v>
      </c>
      <c r="B27" s="292">
        <v>2300</v>
      </c>
      <c r="C27" s="291"/>
      <c r="D27" s="290">
        <f t="shared" si="0"/>
        <v>2530</v>
      </c>
    </row>
    <row r="28" spans="1:4" ht="15" customHeight="1" x14ac:dyDescent="0.15">
      <c r="A28" s="293" t="s">
        <v>123</v>
      </c>
      <c r="B28" s="292">
        <v>2300</v>
      </c>
      <c r="C28" s="291"/>
      <c r="D28" s="290">
        <f t="shared" si="0"/>
        <v>2530</v>
      </c>
    </row>
    <row r="29" spans="1:4" ht="15" customHeight="1" x14ac:dyDescent="0.15">
      <c r="A29" s="293" t="s">
        <v>128</v>
      </c>
      <c r="B29" s="292">
        <v>2300</v>
      </c>
      <c r="C29" s="291"/>
      <c r="D29" s="290">
        <f t="shared" si="0"/>
        <v>2530</v>
      </c>
    </row>
    <row r="30" spans="1:4" ht="15" customHeight="1" x14ac:dyDescent="0.15">
      <c r="A30" s="293" t="s">
        <v>126</v>
      </c>
      <c r="B30" s="292">
        <v>2300</v>
      </c>
      <c r="C30" s="291"/>
      <c r="D30" s="290">
        <f t="shared" si="0"/>
        <v>2530</v>
      </c>
    </row>
    <row r="31" spans="1:4" ht="15" customHeight="1" x14ac:dyDescent="0.15">
      <c r="A31" s="293" t="s">
        <v>127</v>
      </c>
      <c r="B31" s="292">
        <v>2300</v>
      </c>
      <c r="C31" s="291"/>
      <c r="D31" s="290">
        <f t="shared" si="0"/>
        <v>2530</v>
      </c>
    </row>
    <row r="32" spans="1:4" ht="15" customHeight="1" x14ac:dyDescent="0.15">
      <c r="A32" s="293" t="s">
        <v>132</v>
      </c>
      <c r="B32" s="292">
        <v>2700</v>
      </c>
      <c r="C32" s="291"/>
      <c r="D32" s="290">
        <f t="shared" si="0"/>
        <v>2970.0000000000005</v>
      </c>
    </row>
    <row r="33" spans="1:4" ht="15" customHeight="1" x14ac:dyDescent="0.15">
      <c r="A33" s="293" t="s">
        <v>155</v>
      </c>
      <c r="B33" s="292">
        <v>2700</v>
      </c>
      <c r="C33" s="291"/>
      <c r="D33" s="290">
        <f t="shared" si="0"/>
        <v>2970.0000000000005</v>
      </c>
    </row>
    <row r="34" spans="1:4" ht="15" customHeight="1" x14ac:dyDescent="0.15">
      <c r="A34" s="293" t="s">
        <v>129</v>
      </c>
      <c r="B34" s="292">
        <v>2700</v>
      </c>
      <c r="C34" s="291"/>
      <c r="D34" s="290">
        <f t="shared" si="0"/>
        <v>2970.0000000000005</v>
      </c>
    </row>
    <row r="35" spans="1:4" ht="15" customHeight="1" x14ac:dyDescent="0.15">
      <c r="A35" s="293" t="s">
        <v>130</v>
      </c>
      <c r="B35" s="292">
        <v>2700</v>
      </c>
      <c r="C35" s="291"/>
      <c r="D35" s="290">
        <f t="shared" si="0"/>
        <v>2970.0000000000005</v>
      </c>
    </row>
    <row r="36" spans="1:4" ht="15" customHeight="1" x14ac:dyDescent="0.15">
      <c r="A36" s="293" t="s">
        <v>131</v>
      </c>
      <c r="B36" s="292">
        <v>2700</v>
      </c>
      <c r="C36" s="291"/>
      <c r="D36" s="290">
        <f t="shared" si="0"/>
        <v>2970.0000000000005</v>
      </c>
    </row>
    <row r="37" spans="1:4" ht="15" customHeight="1" x14ac:dyDescent="0.15">
      <c r="A37" s="293" t="s">
        <v>134</v>
      </c>
      <c r="B37" s="292">
        <v>3000</v>
      </c>
      <c r="C37" s="291"/>
      <c r="D37" s="290">
        <f t="shared" si="0"/>
        <v>3300.0000000000005</v>
      </c>
    </row>
    <row r="38" spans="1:4" ht="15" customHeight="1" x14ac:dyDescent="0.15">
      <c r="A38" s="293" t="s">
        <v>133</v>
      </c>
      <c r="B38" s="292">
        <v>3000</v>
      </c>
      <c r="C38" s="291"/>
      <c r="D38" s="290">
        <f t="shared" si="0"/>
        <v>3300.0000000000005</v>
      </c>
    </row>
    <row r="39" spans="1:4" ht="15" customHeight="1" x14ac:dyDescent="0.15">
      <c r="A39" s="293" t="s">
        <v>135</v>
      </c>
      <c r="B39" s="292">
        <v>3000</v>
      </c>
      <c r="C39" s="291"/>
      <c r="D39" s="290">
        <f t="shared" si="0"/>
        <v>3300.0000000000005</v>
      </c>
    </row>
    <row r="40" spans="1:4" ht="15" customHeight="1" x14ac:dyDescent="0.15">
      <c r="A40" s="293" t="s">
        <v>136</v>
      </c>
      <c r="B40" s="292">
        <v>3000</v>
      </c>
      <c r="C40" s="291"/>
      <c r="D40" s="290">
        <f t="shared" si="0"/>
        <v>3300.0000000000005</v>
      </c>
    </row>
    <row r="41" spans="1:4" ht="15" customHeight="1" x14ac:dyDescent="0.15">
      <c r="A41" s="293" t="s">
        <v>137</v>
      </c>
      <c r="B41" s="292">
        <v>3000</v>
      </c>
      <c r="C41" s="291"/>
      <c r="D41" s="290">
        <f t="shared" si="0"/>
        <v>3300.0000000000005</v>
      </c>
    </row>
    <row r="42" spans="1:4" ht="15" customHeight="1" x14ac:dyDescent="0.15">
      <c r="A42" s="293" t="s">
        <v>138</v>
      </c>
      <c r="B42" s="292">
        <v>3000</v>
      </c>
      <c r="C42" s="291"/>
      <c r="D42" s="290">
        <f t="shared" si="0"/>
        <v>3300.0000000000005</v>
      </c>
    </row>
    <row r="43" spans="1:4" ht="15" customHeight="1" x14ac:dyDescent="0.15">
      <c r="A43" s="293" t="s">
        <v>139</v>
      </c>
      <c r="B43" s="292">
        <v>3000</v>
      </c>
      <c r="C43" s="291"/>
      <c r="D43" s="290">
        <f t="shared" si="0"/>
        <v>3300.0000000000005</v>
      </c>
    </row>
    <row r="44" spans="1:4" ht="15" customHeight="1" x14ac:dyDescent="0.15">
      <c r="A44" s="293" t="s">
        <v>140</v>
      </c>
      <c r="B44" s="292">
        <v>3000</v>
      </c>
      <c r="C44" s="291"/>
      <c r="D44" s="290">
        <f t="shared" si="0"/>
        <v>3300.0000000000005</v>
      </c>
    </row>
    <row r="45" spans="1:4" ht="15" customHeight="1" x14ac:dyDescent="0.15">
      <c r="A45" s="293" t="s">
        <v>141</v>
      </c>
      <c r="B45" s="292">
        <v>3000</v>
      </c>
      <c r="C45" s="291"/>
      <c r="D45" s="290">
        <f t="shared" si="0"/>
        <v>3300.0000000000005</v>
      </c>
    </row>
    <row r="46" spans="1:4" ht="15" customHeight="1" x14ac:dyDescent="0.15">
      <c r="A46" s="293" t="s">
        <v>142</v>
      </c>
      <c r="B46" s="292">
        <v>3000</v>
      </c>
      <c r="C46" s="291"/>
      <c r="D46" s="290">
        <f t="shared" si="0"/>
        <v>3300.0000000000005</v>
      </c>
    </row>
    <row r="47" spans="1:4" ht="15" customHeight="1" x14ac:dyDescent="0.15">
      <c r="A47" s="293" t="s">
        <v>143</v>
      </c>
      <c r="B47" s="292">
        <v>3000</v>
      </c>
      <c r="C47" s="291"/>
      <c r="D47" s="290">
        <f t="shared" si="0"/>
        <v>3300.0000000000005</v>
      </c>
    </row>
    <row r="48" spans="1:4" ht="15" customHeight="1" x14ac:dyDescent="0.15">
      <c r="A48" s="293" t="s">
        <v>144</v>
      </c>
      <c r="B48" s="292">
        <v>4000</v>
      </c>
      <c r="C48" s="291"/>
      <c r="D48" s="290">
        <f t="shared" si="0"/>
        <v>4400</v>
      </c>
    </row>
    <row r="49" spans="1:4" x14ac:dyDescent="0.15">
      <c r="A49" s="289"/>
      <c r="D49" s="286"/>
    </row>
    <row r="50" spans="1:4" x14ac:dyDescent="0.15">
      <c r="A50" s="288"/>
      <c r="B50" s="287"/>
      <c r="D50" s="286"/>
    </row>
    <row r="51" spans="1:4" x14ac:dyDescent="0.15">
      <c r="D51" s="286"/>
    </row>
    <row r="52" spans="1:4" x14ac:dyDescent="0.15">
      <c r="D52" s="286"/>
    </row>
    <row r="53" spans="1:4" x14ac:dyDescent="0.15">
      <c r="D53" s="286"/>
    </row>
    <row r="54" spans="1:4" x14ac:dyDescent="0.15">
      <c r="D54" s="285"/>
    </row>
    <row r="55" spans="1:4" x14ac:dyDescent="0.15">
      <c r="D55" s="284"/>
    </row>
  </sheetData>
  <autoFilter ref="A1:C48">
    <filterColumn colId="0" showButton="0"/>
  </autoFilter>
  <mergeCells count="1">
    <mergeCell ref="A1:B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レンタル料金表</vt:lpstr>
      <vt:lpstr>お申込フォーム</vt:lpstr>
      <vt:lpstr>お申込フォームご記入例</vt:lpstr>
      <vt:lpstr>※このシートは申込手続きに必要な為、削除しないで下さい</vt:lpstr>
      <vt:lpstr>法人料金表</vt:lpstr>
      <vt:lpstr>送料</vt:lpstr>
      <vt:lpstr>'※このシートは申込手続きに必要な為、削除しないで下さい'!Print_Area</vt:lpstr>
      <vt:lpstr>お申込フォーム!Print_Area</vt:lpstr>
      <vt:lpstr>お申込フォームご記入例!Print_Area</vt:lpstr>
      <vt:lpstr>レンタル料金表!Print_Area</vt:lpstr>
      <vt:lpstr>法人料金表!Print_Area</vt:lpstr>
    </vt:vector>
  </TitlesOfParts>
  <Company>エプソン販売株式会社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EPSON</dc:creator>
  <cp:lastModifiedBy>岡本 素枝</cp:lastModifiedBy>
  <cp:lastPrinted>2026-05-13T01:49:59Z</cp:lastPrinted>
  <dcterms:created xsi:type="dcterms:W3CDTF">2004-12-24T08:51:15Z</dcterms:created>
  <dcterms:modified xsi:type="dcterms:W3CDTF">2026-05-14T07:51:13Z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-1656648035</vt:i4>
  </property>
  <property fmtid="{D5CDD505-2E9C-101B-9397-08002B2CF9AE}" pid="3" name="_EmailSubject">
    <vt:lpwstr>暫定店舗Vol.2</vt:lpwstr>
  </property>
  <property fmtid="{D5CDD505-2E9C-101B-9397-08002B2CF9AE}" pid="4" name="_AuthorEmail">
    <vt:lpwstr>YASUDA.NAO@exc.ehb.epson.co.jp</vt:lpwstr>
  </property>
  <property fmtid="{D5CDD505-2E9C-101B-9397-08002B2CF9AE}" pid="5" name="_AuthorEmailDisplayName">
    <vt:lpwstr>Yasuda Nao</vt:lpwstr>
  </property>
  <property fmtid="{D5CDD505-2E9C-101B-9397-08002B2CF9AE}" pid="6" name="_PreviousAdHocReviewCycleID">
    <vt:i4>-448182466</vt:i4>
  </property>
  <property fmtid="{D5CDD505-2E9C-101B-9397-08002B2CF9AE}" pid="7" name="_ReviewingToolsShownOnce">
    <vt:lpwstr/>
  </property>
</Properties>
</file>